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dtěžení sedimentu" sheetId="2" r:id="rId2"/>
    <sheet name="VRN - Vedlejší rozpočtové..." sheetId="3" r:id="rId3"/>
    <sheet name="SO 01.01 - Odtěžení sedim..." sheetId="4" r:id="rId4"/>
    <sheet name="VRN - Vedlejší rozpočtové..._01" sheetId="5" r:id="rId5"/>
    <sheet name="SO 02.1 - Odtěžení sedimentu" sheetId="6" r:id="rId6"/>
    <sheet name="VRN - Vedlejší rozpočtové..._02" sheetId="7" r:id="rId7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Odtěžení sedimentu'!$C$86:$K$103</definedName>
    <definedName name="_xlnm.Print_Area" localSheetId="1">'SO 01 - Odtěžení sedimentu'!$C$72:$K$103</definedName>
    <definedName name="_xlnm.Print_Titles" localSheetId="1">'SO 01 - Odtěžení sedimentu'!$86:$86</definedName>
    <definedName name="_xlnm._FilterDatabase" localSheetId="2" hidden="1">'VRN - Vedlejší rozpočtové...'!$C$88:$K$126</definedName>
    <definedName name="_xlnm.Print_Area" localSheetId="2">'VRN - Vedlejší rozpočtové...'!$C$74:$K$126</definedName>
    <definedName name="_xlnm.Print_Titles" localSheetId="2">'VRN - Vedlejší rozpočtové...'!$88:$88</definedName>
    <definedName name="_xlnm._FilterDatabase" localSheetId="3" hidden="1">'SO 01.01 - Odtěžení sedim...'!$C$92:$K$110</definedName>
    <definedName name="_xlnm.Print_Area" localSheetId="3">'SO 01.01 - Odtěžení sedim...'!$C$76:$K$110</definedName>
    <definedName name="_xlnm.Print_Titles" localSheetId="3">'SO 01.01 - Odtěžení sedim...'!$92:$92</definedName>
    <definedName name="_xlnm._FilterDatabase" localSheetId="4" hidden="1">'VRN - Vedlejší rozpočtové..._01'!$C$94:$K$136</definedName>
    <definedName name="_xlnm.Print_Area" localSheetId="4">'VRN - Vedlejší rozpočtové..._01'!$C$78:$K$136</definedName>
    <definedName name="_xlnm.Print_Titles" localSheetId="4">'VRN - Vedlejší rozpočtové..._01'!$94:$94</definedName>
    <definedName name="_xlnm._FilterDatabase" localSheetId="5" hidden="1">'SO 02.1 - Odtěžení sedimentu'!$C$92:$K$109</definedName>
    <definedName name="_xlnm.Print_Area" localSheetId="5">'SO 02.1 - Odtěžení sedimentu'!$C$76:$K$109</definedName>
    <definedName name="_xlnm.Print_Titles" localSheetId="5">'SO 02.1 - Odtěžení sedimentu'!$92:$92</definedName>
    <definedName name="_xlnm._FilterDatabase" localSheetId="6" hidden="1">'VRN - Vedlejší rozpočtové..._02'!$C$94:$K$136</definedName>
    <definedName name="_xlnm.Print_Area" localSheetId="6">'VRN - Vedlejší rozpočtové..._02'!$C$78:$K$136</definedName>
    <definedName name="_xlnm.Print_Titles" localSheetId="6">'VRN - Vedlejší rozpočtové..._02'!$94:$94</definedName>
  </definedNames>
  <calcPr/>
</workbook>
</file>

<file path=xl/calcChain.xml><?xml version="1.0" encoding="utf-8"?>
<calcChain xmlns="http://schemas.openxmlformats.org/spreadsheetml/2006/main">
  <c i="7" l="1" r="J41"/>
  <c r="J40"/>
  <c i="1" r="AY64"/>
  <c i="7" r="J39"/>
  <c i="1" r="AX64"/>
  <c i="7" r="BI136"/>
  <c r="BH136"/>
  <c r="BF136"/>
  <c r="BE136"/>
  <c r="T136"/>
  <c r="R136"/>
  <c r="P136"/>
  <c r="BI135"/>
  <c r="BH135"/>
  <c r="BF135"/>
  <c r="BE135"/>
  <c r="T135"/>
  <c r="R135"/>
  <c r="P135"/>
  <c r="BI132"/>
  <c r="BH132"/>
  <c r="BF132"/>
  <c r="BE132"/>
  <c r="T132"/>
  <c r="R132"/>
  <c r="P132"/>
  <c r="BI131"/>
  <c r="BH131"/>
  <c r="BF131"/>
  <c r="BE131"/>
  <c r="T131"/>
  <c r="R131"/>
  <c r="P131"/>
  <c r="BI129"/>
  <c r="BH129"/>
  <c r="BF129"/>
  <c r="BE129"/>
  <c r="T129"/>
  <c r="R129"/>
  <c r="P129"/>
  <c r="BI115"/>
  <c r="BH115"/>
  <c r="BF115"/>
  <c r="BE115"/>
  <c r="T115"/>
  <c r="R115"/>
  <c r="P115"/>
  <c r="BI113"/>
  <c r="BH113"/>
  <c r="BF113"/>
  <c r="BE113"/>
  <c r="T113"/>
  <c r="R113"/>
  <c r="P113"/>
  <c r="BI112"/>
  <c r="BH112"/>
  <c r="BF112"/>
  <c r="BE112"/>
  <c r="T112"/>
  <c r="R112"/>
  <c r="P112"/>
  <c r="BI111"/>
  <c r="BH111"/>
  <c r="BF111"/>
  <c r="BE111"/>
  <c r="T111"/>
  <c r="R111"/>
  <c r="P111"/>
  <c r="BI110"/>
  <c r="BH110"/>
  <c r="BF110"/>
  <c r="BE110"/>
  <c r="T110"/>
  <c r="R110"/>
  <c r="P110"/>
  <c r="BI108"/>
  <c r="BH108"/>
  <c r="BF108"/>
  <c r="BE108"/>
  <c r="T108"/>
  <c r="R108"/>
  <c r="P108"/>
  <c r="BI98"/>
  <c r="BH98"/>
  <c r="BF98"/>
  <c r="BE98"/>
  <c r="T98"/>
  <c r="R98"/>
  <c r="P98"/>
  <c r="F91"/>
  <c r="F89"/>
  <c r="E87"/>
  <c r="F62"/>
  <c r="F60"/>
  <c r="E58"/>
  <c r="J28"/>
  <c r="E28"/>
  <c r="J92"/>
  <c r="J27"/>
  <c r="J25"/>
  <c r="E25"/>
  <c r="J91"/>
  <c r="J24"/>
  <c r="J22"/>
  <c r="E22"/>
  <c r="F92"/>
  <c r="J21"/>
  <c r="J16"/>
  <c r="J89"/>
  <c r="E7"/>
  <c r="E81"/>
  <c i="6" r="J41"/>
  <c r="J40"/>
  <c i="1" r="AY63"/>
  <c i="6" r="J39"/>
  <c i="1" r="AX63"/>
  <c i="6" r="BI108"/>
  <c r="BH108"/>
  <c r="BF108"/>
  <c r="BE108"/>
  <c r="T108"/>
  <c r="R108"/>
  <c r="P108"/>
  <c r="BI106"/>
  <c r="BH106"/>
  <c r="BF106"/>
  <c r="BE106"/>
  <c r="T106"/>
  <c r="R106"/>
  <c r="P106"/>
  <c r="BI102"/>
  <c r="BH102"/>
  <c r="BF102"/>
  <c r="BE102"/>
  <c r="T102"/>
  <c r="R102"/>
  <c r="P102"/>
  <c r="BI96"/>
  <c r="BH96"/>
  <c r="BF96"/>
  <c r="BE96"/>
  <c r="T96"/>
  <c r="R96"/>
  <c r="P96"/>
  <c r="F89"/>
  <c r="F87"/>
  <c r="E85"/>
  <c r="F62"/>
  <c r="F60"/>
  <c r="E58"/>
  <c r="J28"/>
  <c r="E28"/>
  <c r="J90"/>
  <c r="J27"/>
  <c r="J25"/>
  <c r="E25"/>
  <c r="J89"/>
  <c r="J24"/>
  <c r="J22"/>
  <c r="E22"/>
  <c r="F90"/>
  <c r="J21"/>
  <c r="J16"/>
  <c r="J87"/>
  <c r="E7"/>
  <c r="E79"/>
  <c i="5" r="J41"/>
  <c r="J40"/>
  <c i="1" r="AY61"/>
  <c i="5" r="J39"/>
  <c i="1" r="AX61"/>
  <c i="5" r="BI136"/>
  <c r="BH136"/>
  <c r="BF136"/>
  <c r="BE136"/>
  <c r="T136"/>
  <c r="R136"/>
  <c r="P136"/>
  <c r="BI135"/>
  <c r="BH135"/>
  <c r="BF135"/>
  <c r="BE135"/>
  <c r="T135"/>
  <c r="R135"/>
  <c r="P135"/>
  <c r="BI132"/>
  <c r="BH132"/>
  <c r="BF132"/>
  <c r="BE132"/>
  <c r="T132"/>
  <c r="R132"/>
  <c r="P132"/>
  <c r="BI131"/>
  <c r="BH131"/>
  <c r="BF131"/>
  <c r="BE131"/>
  <c r="T131"/>
  <c r="R131"/>
  <c r="P131"/>
  <c r="BI129"/>
  <c r="BH129"/>
  <c r="BF129"/>
  <c r="BE129"/>
  <c r="T129"/>
  <c r="R129"/>
  <c r="P129"/>
  <c r="BI115"/>
  <c r="BH115"/>
  <c r="BF115"/>
  <c r="BE115"/>
  <c r="T115"/>
  <c r="R115"/>
  <c r="P115"/>
  <c r="BI113"/>
  <c r="BH113"/>
  <c r="BF113"/>
  <c r="BE113"/>
  <c r="T113"/>
  <c r="R113"/>
  <c r="P113"/>
  <c r="BI112"/>
  <c r="BH112"/>
  <c r="BF112"/>
  <c r="BE112"/>
  <c r="T112"/>
  <c r="R112"/>
  <c r="P112"/>
  <c r="BI111"/>
  <c r="BH111"/>
  <c r="BF111"/>
  <c r="BE111"/>
  <c r="T111"/>
  <c r="R111"/>
  <c r="P111"/>
  <c r="BI110"/>
  <c r="BH110"/>
  <c r="BF110"/>
  <c r="BE110"/>
  <c r="T110"/>
  <c r="R110"/>
  <c r="P110"/>
  <c r="BI108"/>
  <c r="BH108"/>
  <c r="BF108"/>
  <c r="BE108"/>
  <c r="T108"/>
  <c r="R108"/>
  <c r="P108"/>
  <c r="BI98"/>
  <c r="BH98"/>
  <c r="BF98"/>
  <c r="BE98"/>
  <c r="T98"/>
  <c r="R98"/>
  <c r="P98"/>
  <c r="F91"/>
  <c r="F89"/>
  <c r="E87"/>
  <c r="F62"/>
  <c r="F60"/>
  <c r="E58"/>
  <c r="J28"/>
  <c r="E28"/>
  <c r="J92"/>
  <c r="J27"/>
  <c r="J25"/>
  <c r="E25"/>
  <c r="J91"/>
  <c r="J24"/>
  <c r="J22"/>
  <c r="E22"/>
  <c r="F92"/>
  <c r="J21"/>
  <c r="J16"/>
  <c r="J89"/>
  <c r="E7"/>
  <c r="E81"/>
  <c i="4" r="J41"/>
  <c r="J40"/>
  <c i="1" r="AY60"/>
  <c i="4" r="J39"/>
  <c i="1" r="AX60"/>
  <c i="4" r="BI107"/>
  <c r="BH107"/>
  <c r="BF107"/>
  <c r="BE107"/>
  <c r="T107"/>
  <c r="R107"/>
  <c r="P107"/>
  <c r="BI103"/>
  <c r="BH103"/>
  <c r="BF103"/>
  <c r="BE103"/>
  <c r="T103"/>
  <c r="R103"/>
  <c r="P103"/>
  <c r="BI96"/>
  <c r="BH96"/>
  <c r="BF96"/>
  <c r="BE96"/>
  <c r="T96"/>
  <c r="R96"/>
  <c r="P96"/>
  <c r="F89"/>
  <c r="F87"/>
  <c r="E85"/>
  <c r="F62"/>
  <c r="F60"/>
  <c r="E58"/>
  <c r="J28"/>
  <c r="E28"/>
  <c r="J90"/>
  <c r="J27"/>
  <c r="J25"/>
  <c r="E25"/>
  <c r="J89"/>
  <c r="J24"/>
  <c r="J22"/>
  <c r="E22"/>
  <c r="F90"/>
  <c r="J21"/>
  <c r="J16"/>
  <c r="J87"/>
  <c r="E7"/>
  <c r="E79"/>
  <c i="3" r="J39"/>
  <c r="J38"/>
  <c i="1" r="AY57"/>
  <c i="3" r="J37"/>
  <c i="1" r="AX57"/>
  <c i="3"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2"/>
  <c r="BH122"/>
  <c r="BF122"/>
  <c r="BE122"/>
  <c r="T122"/>
  <c r="R122"/>
  <c r="P122"/>
  <c r="BI108"/>
  <c r="BH108"/>
  <c r="BF108"/>
  <c r="BE108"/>
  <c r="T108"/>
  <c r="R108"/>
  <c r="P108"/>
  <c r="BI106"/>
  <c r="BH106"/>
  <c r="BF106"/>
  <c r="BE106"/>
  <c r="T106"/>
  <c r="R106"/>
  <c r="P106"/>
  <c r="BI105"/>
  <c r="BH105"/>
  <c r="BF105"/>
  <c r="BE105"/>
  <c r="T105"/>
  <c r="R105"/>
  <c r="P105"/>
  <c r="BI104"/>
  <c r="BH104"/>
  <c r="BF104"/>
  <c r="BE104"/>
  <c r="T104"/>
  <c r="R104"/>
  <c r="P104"/>
  <c r="BI103"/>
  <c r="BH103"/>
  <c r="BF103"/>
  <c r="BE103"/>
  <c r="T103"/>
  <c r="R103"/>
  <c r="P103"/>
  <c r="BI102"/>
  <c r="BH102"/>
  <c r="BF102"/>
  <c r="BE102"/>
  <c r="T102"/>
  <c r="R102"/>
  <c r="P102"/>
  <c r="BI92"/>
  <c r="BH92"/>
  <c r="BF92"/>
  <c r="BE92"/>
  <c r="T92"/>
  <c r="R92"/>
  <c r="P92"/>
  <c r="F85"/>
  <c r="F83"/>
  <c r="E81"/>
  <c r="F58"/>
  <c r="F56"/>
  <c r="E54"/>
  <c r="J26"/>
  <c r="E26"/>
  <c r="J86"/>
  <c r="J25"/>
  <c r="J23"/>
  <c r="E23"/>
  <c r="J85"/>
  <c r="J22"/>
  <c r="J20"/>
  <c r="E20"/>
  <c r="F86"/>
  <c r="J19"/>
  <c r="J14"/>
  <c r="J83"/>
  <c r="E7"/>
  <c r="E77"/>
  <c i="2" r="J39"/>
  <c r="J38"/>
  <c i="1" r="AY56"/>
  <c i="2" r="J37"/>
  <c i="1" r="AX56"/>
  <c i="2" r="BI102"/>
  <c r="BH102"/>
  <c r="BF102"/>
  <c r="BE102"/>
  <c r="T102"/>
  <c r="R102"/>
  <c r="P102"/>
  <c r="BI100"/>
  <c r="BH100"/>
  <c r="BF100"/>
  <c r="BE100"/>
  <c r="T100"/>
  <c r="R100"/>
  <c r="P100"/>
  <c r="BI96"/>
  <c r="BH96"/>
  <c r="BF96"/>
  <c r="BE96"/>
  <c r="T96"/>
  <c r="R96"/>
  <c r="P96"/>
  <c r="BI90"/>
  <c r="BH90"/>
  <c r="BF90"/>
  <c r="BE90"/>
  <c r="T90"/>
  <c r="R90"/>
  <c r="P90"/>
  <c r="F83"/>
  <c r="F81"/>
  <c r="E79"/>
  <c r="F58"/>
  <c r="F56"/>
  <c r="E54"/>
  <c r="J26"/>
  <c r="E26"/>
  <c r="J84"/>
  <c r="J25"/>
  <c r="J23"/>
  <c r="E23"/>
  <c r="J83"/>
  <c r="J22"/>
  <c r="J20"/>
  <c r="E20"/>
  <c r="F84"/>
  <c r="J19"/>
  <c r="J14"/>
  <c r="J81"/>
  <c r="E7"/>
  <c r="E75"/>
  <c i="1" r="L50"/>
  <c r="AM50"/>
  <c r="AM49"/>
  <c r="L49"/>
  <c r="AM47"/>
  <c r="L47"/>
  <c r="L45"/>
  <c r="L44"/>
  <c i="2" r="BK102"/>
  <c r="J102"/>
  <c r="BK100"/>
  <c r="J100"/>
  <c r="BK96"/>
  <c r="J96"/>
  <c r="BK90"/>
  <c r="J90"/>
  <c i="1" r="AS62"/>
  <c r="AS59"/>
  <c r="AS55"/>
  <c i="3" r="BK126"/>
  <c r="J126"/>
  <c r="BK125"/>
  <c r="J125"/>
  <c r="BK124"/>
  <c r="J124"/>
  <c r="BK122"/>
  <c r="J122"/>
  <c r="BK108"/>
  <c r="J108"/>
  <c r="BK106"/>
  <c r="J106"/>
  <c r="BK105"/>
  <c r="J105"/>
  <c r="BK104"/>
  <c r="J104"/>
  <c r="BK103"/>
  <c r="J103"/>
  <c r="BK102"/>
  <c r="J102"/>
  <c r="BK92"/>
  <c r="J92"/>
  <c i="4" r="BK107"/>
  <c r="J107"/>
  <c r="BK103"/>
  <c r="J103"/>
  <c r="BK96"/>
  <c r="J96"/>
  <c i="5" r="BK136"/>
  <c r="J136"/>
  <c r="BK135"/>
  <c r="J135"/>
  <c r="BK132"/>
  <c r="J132"/>
  <c r="BK131"/>
  <c r="J131"/>
  <c r="BK129"/>
  <c r="J129"/>
  <c r="BK115"/>
  <c r="J115"/>
  <c r="BK113"/>
  <c r="J113"/>
  <c r="BK112"/>
  <c r="J112"/>
  <c r="BK111"/>
  <c r="J111"/>
  <c r="BK110"/>
  <c r="J110"/>
  <c r="BK108"/>
  <c r="J108"/>
  <c r="BK98"/>
  <c r="J98"/>
  <c i="6" r="BK108"/>
  <c r="J108"/>
  <c r="BK106"/>
  <c r="J106"/>
  <c r="BK102"/>
  <c r="J102"/>
  <c r="BK96"/>
  <c r="J96"/>
  <c i="7" r="BK136"/>
  <c r="J136"/>
  <c r="BK135"/>
  <c r="J135"/>
  <c r="BK132"/>
  <c r="J132"/>
  <c r="BK131"/>
  <c r="J131"/>
  <c r="BK129"/>
  <c r="J129"/>
  <c r="BK115"/>
  <c r="J115"/>
  <c r="BK113"/>
  <c r="J113"/>
  <c r="BK112"/>
  <c r="J112"/>
  <c r="BK111"/>
  <c r="J111"/>
  <c r="BK110"/>
  <c r="J110"/>
  <c r="BK108"/>
  <c r="J108"/>
  <c r="BK98"/>
  <c r="J98"/>
  <c i="2" l="1" r="BK89"/>
  <c r="J89"/>
  <c r="J65"/>
  <c r="P89"/>
  <c r="P88"/>
  <c r="P87"/>
  <c i="1" r="AU56"/>
  <c i="2" r="R89"/>
  <c r="R88"/>
  <c r="R87"/>
  <c r="T89"/>
  <c r="T88"/>
  <c r="T87"/>
  <c i="3" r="BK91"/>
  <c r="J91"/>
  <c r="J65"/>
  <c r="P91"/>
  <c r="R91"/>
  <c r="T91"/>
  <c r="BK107"/>
  <c r="J107"/>
  <c r="J66"/>
  <c r="P107"/>
  <c r="R107"/>
  <c r="T107"/>
  <c r="BK123"/>
  <c r="J123"/>
  <c r="J67"/>
  <c r="P123"/>
  <c r="R123"/>
  <c r="T123"/>
  <c i="4" r="BK95"/>
  <c r="J95"/>
  <c r="J69"/>
  <c r="P95"/>
  <c r="P94"/>
  <c r="P93"/>
  <c i="1" r="AU60"/>
  <c i="4" r="R95"/>
  <c r="R94"/>
  <c r="R93"/>
  <c r="T95"/>
  <c r="T94"/>
  <c r="T93"/>
  <c i="5" r="BK97"/>
  <c r="J97"/>
  <c r="J69"/>
  <c r="P97"/>
  <c r="R97"/>
  <c r="T97"/>
  <c r="BK114"/>
  <c r="J114"/>
  <c r="J70"/>
  <c r="P114"/>
  <c r="R114"/>
  <c r="T114"/>
  <c r="BK130"/>
  <c r="J130"/>
  <c r="J71"/>
  <c r="P130"/>
  <c r="R130"/>
  <c r="T130"/>
  <c i="6" r="BK95"/>
  <c r="J95"/>
  <c r="J69"/>
  <c r="P95"/>
  <c r="P94"/>
  <c r="P93"/>
  <c i="1" r="AU63"/>
  <c i="6" r="R95"/>
  <c r="R94"/>
  <c r="R93"/>
  <c r="T95"/>
  <c r="T94"/>
  <c r="T93"/>
  <c i="7" r="BK97"/>
  <c r="J97"/>
  <c r="J69"/>
  <c r="P97"/>
  <c r="R97"/>
  <c r="T97"/>
  <c r="BK114"/>
  <c r="J114"/>
  <c r="J70"/>
  <c r="P114"/>
  <c r="R114"/>
  <c r="T114"/>
  <c r="BK130"/>
  <c r="J130"/>
  <c r="J71"/>
  <c r="P130"/>
  <c r="R130"/>
  <c r="T130"/>
  <c r="E52"/>
  <c r="J60"/>
  <c r="J62"/>
  <c r="F63"/>
  <c r="J63"/>
  <c r="BG98"/>
  <c r="BG108"/>
  <c r="BG110"/>
  <c r="BG111"/>
  <c r="BG112"/>
  <c r="BG113"/>
  <c r="BG115"/>
  <c r="BG129"/>
  <c r="BG131"/>
  <c r="BG132"/>
  <c r="BG135"/>
  <c r="BG136"/>
  <c i="6" r="E52"/>
  <c r="J60"/>
  <c r="J62"/>
  <c r="F63"/>
  <c r="J63"/>
  <c r="BG96"/>
  <c r="BG102"/>
  <c r="BG106"/>
  <c r="BG108"/>
  <c i="5" r="E52"/>
  <c r="J60"/>
  <c r="J62"/>
  <c r="F63"/>
  <c r="J63"/>
  <c r="BG98"/>
  <c r="BG108"/>
  <c r="BG110"/>
  <c r="BG111"/>
  <c r="BG112"/>
  <c r="BG113"/>
  <c r="BG115"/>
  <c r="BG129"/>
  <c r="BG131"/>
  <c r="BG132"/>
  <c r="BG135"/>
  <c r="BG136"/>
  <c i="4" r="E52"/>
  <c r="J60"/>
  <c r="J62"/>
  <c r="F63"/>
  <c r="J63"/>
  <c r="BG96"/>
  <c r="BG103"/>
  <c r="BG107"/>
  <c i="3" r="E50"/>
  <c r="J56"/>
  <c r="J58"/>
  <c r="F59"/>
  <c r="J59"/>
  <c r="BG92"/>
  <c r="BG102"/>
  <c r="BG103"/>
  <c r="BG104"/>
  <c r="BG105"/>
  <c r="BG106"/>
  <c r="BG108"/>
  <c r="BG122"/>
  <c r="BG124"/>
  <c r="BG125"/>
  <c r="BG126"/>
  <c i="2" r="E50"/>
  <c r="J56"/>
  <c r="J58"/>
  <c r="F59"/>
  <c r="J59"/>
  <c r="BG90"/>
  <c r="BG96"/>
  <c r="BG100"/>
  <c r="BG102"/>
  <c r="F35"/>
  <c i="1" r="AZ56"/>
  <c i="2" r="J35"/>
  <c i="1" r="AV56"/>
  <c i="2" r="F36"/>
  <c i="1" r="BA56"/>
  <c i="2" r="J36"/>
  <c i="1" r="AW56"/>
  <c i="2" r="F38"/>
  <c i="1" r="BC56"/>
  <c i="2" r="F39"/>
  <c i="1" r="BD56"/>
  <c r="AS58"/>
  <c i="3" r="F35"/>
  <c i="1" r="AZ57"/>
  <c i="3" r="J35"/>
  <c i="1" r="AV57"/>
  <c i="3" r="F36"/>
  <c i="1" r="BA57"/>
  <c i="3" r="J36"/>
  <c i="1" r="AW57"/>
  <c i="3" r="F38"/>
  <c i="1" r="BC57"/>
  <c i="3" r="F39"/>
  <c i="1" r="BD57"/>
  <c i="4" r="F37"/>
  <c i="1" r="AZ60"/>
  <c i="4" r="J37"/>
  <c i="1" r="AV60"/>
  <c i="4" r="F38"/>
  <c i="1" r="BA60"/>
  <c i="4" r="J38"/>
  <c i="1" r="AW60"/>
  <c i="4" r="F40"/>
  <c i="1" r="BC60"/>
  <c i="4" r="F41"/>
  <c i="1" r="BD60"/>
  <c i="5" r="F37"/>
  <c i="1" r="AZ61"/>
  <c i="5" r="J37"/>
  <c i="1" r="AV61"/>
  <c i="5" r="F38"/>
  <c i="1" r="BA61"/>
  <c i="5" r="J38"/>
  <c i="1" r="AW61"/>
  <c i="5" r="F40"/>
  <c i="1" r="BC61"/>
  <c i="5" r="F41"/>
  <c i="1" r="BD61"/>
  <c i="6" r="F37"/>
  <c i="1" r="AZ63"/>
  <c i="6" r="J37"/>
  <c i="1" r="AV63"/>
  <c i="6" r="F38"/>
  <c i="1" r="BA63"/>
  <c i="6" r="J38"/>
  <c i="1" r="AW63"/>
  <c i="6" r="F40"/>
  <c i="1" r="BC63"/>
  <c i="6" r="F41"/>
  <c i="1" r="BD63"/>
  <c i="7" r="F37"/>
  <c i="1" r="AZ64"/>
  <c i="7" r="J37"/>
  <c i="1" r="AV64"/>
  <c i="7" r="F38"/>
  <c i="1" r="BA64"/>
  <c i="7" r="J38"/>
  <c i="1" r="AW64"/>
  <c i="7" r="F40"/>
  <c i="1" r="BC64"/>
  <c i="7" r="F41"/>
  <c i="1" r="BD64"/>
  <c i="7" l="1" r="T96"/>
  <c r="T95"/>
  <c r="R96"/>
  <c r="R95"/>
  <c r="P96"/>
  <c r="P95"/>
  <c i="1" r="AU64"/>
  <c i="5" r="T96"/>
  <c r="T95"/>
  <c r="R96"/>
  <c r="R95"/>
  <c r="P96"/>
  <c r="P95"/>
  <c i="1" r="AU61"/>
  <c i="3" r="T90"/>
  <c r="T89"/>
  <c r="R90"/>
  <c r="R89"/>
  <c r="P90"/>
  <c r="P89"/>
  <c i="1" r="AU57"/>
  <c i="2" r="BK88"/>
  <c r="J88"/>
  <c r="J64"/>
  <c i="3" r="BK90"/>
  <c r="J90"/>
  <c r="J64"/>
  <c i="4" r="BK94"/>
  <c r="J94"/>
  <c r="J68"/>
  <c i="5" r="BK96"/>
  <c r="J96"/>
  <c r="J68"/>
  <c i="6" r="BK94"/>
  <c r="J94"/>
  <c r="J68"/>
  <c i="7" r="BK96"/>
  <c r="J96"/>
  <c r="J68"/>
  <c i="1" r="AU62"/>
  <c r="AU59"/>
  <c r="AU58"/>
  <c r="AU55"/>
  <c r="AS54"/>
  <c r="AT56"/>
  <c i="2" r="F37"/>
  <c i="1" r="BB56"/>
  <c r="BD55"/>
  <c r="BC55"/>
  <c r="AY55"/>
  <c r="BA55"/>
  <c r="AW55"/>
  <c r="AZ55"/>
  <c r="AV55"/>
  <c r="AT57"/>
  <c i="3" r="F37"/>
  <c i="1" r="BB57"/>
  <c r="AT60"/>
  <c i="4" r="F39"/>
  <c i="1" r="BB60"/>
  <c r="BD59"/>
  <c r="BC59"/>
  <c r="AY59"/>
  <c r="BA59"/>
  <c r="AW59"/>
  <c r="AZ59"/>
  <c r="AT61"/>
  <c i="5" r="F39"/>
  <c i="1" r="BB61"/>
  <c r="AT63"/>
  <c i="6" r="F39"/>
  <c i="1" r="BB63"/>
  <c r="BD62"/>
  <c r="BC62"/>
  <c r="AY62"/>
  <c r="BA62"/>
  <c r="AW62"/>
  <c r="AZ62"/>
  <c r="AV62"/>
  <c r="AT64"/>
  <c i="7" r="F39"/>
  <c i="1" r="BB64"/>
  <c i="2" l="1" r="BK87"/>
  <c r="J87"/>
  <c r="J63"/>
  <c i="3" r="BK89"/>
  <c r="J89"/>
  <c r="J63"/>
  <c i="4" r="BK93"/>
  <c r="J93"/>
  <c r="J67"/>
  <c i="5" r="BK95"/>
  <c r="J95"/>
  <c r="J67"/>
  <c i="6" r="BK93"/>
  <c r="J93"/>
  <c r="J67"/>
  <c i="7" r="BK95"/>
  <c r="J95"/>
  <c r="J67"/>
  <c i="1" r="AU54"/>
  <c r="AT55"/>
  <c r="BB55"/>
  <c r="AX55"/>
  <c r="BB59"/>
  <c r="AX59"/>
  <c r="AV59"/>
  <c r="AT62"/>
  <c r="BB62"/>
  <c r="AX62"/>
  <c r="AZ58"/>
  <c r="AV58"/>
  <c r="BD58"/>
  <c r="BA58"/>
  <c r="AW58"/>
  <c r="AT58"/>
  <c r="BC58"/>
  <c r="AY58"/>
  <c i="7" l="1" r="J34"/>
  <c i="1" r="AG64"/>
  <c i="3" r="J32"/>
  <c i="1" r="AG57"/>
  <c i="4" r="J34"/>
  <c r="J43"/>
  <c i="5" r="J34"/>
  <c r="J43"/>
  <c i="6" r="J34"/>
  <c r="J43"/>
  <c i="2" r="J32"/>
  <c r="J41"/>
  <c i="1" r="AT59"/>
  <c r="BD54"/>
  <c r="W33"/>
  <c r="AZ54"/>
  <c r="W29"/>
  <c r="BB58"/>
  <c r="AX58"/>
  <c r="BA54"/>
  <c r="W30"/>
  <c r="BC54"/>
  <c r="W32"/>
  <c l="1" r="AG63"/>
  <c i="7" r="J43"/>
  <c i="1" r="AG61"/>
  <c r="AG60"/>
  <c i="3" r="J41"/>
  <c i="1" r="AG56"/>
  <c r="AN56"/>
  <c r="AN57"/>
  <c r="AN60"/>
  <c r="AN61"/>
  <c r="AN63"/>
  <c r="AN64"/>
  <c r="AG62"/>
  <c r="AV54"/>
  <c r="AK29"/>
  <c r="AY54"/>
  <c r="AW54"/>
  <c r="AK30"/>
  <c r="BB54"/>
  <c r="W31"/>
  <c l="1" r="AN62"/>
  <c r="AG55"/>
  <c r="AN55"/>
  <c r="AG59"/>
  <c r="AG58"/>
  <c r="AG54"/>
  <c r="AK26"/>
  <c r="AT54"/>
  <c r="AN54"/>
  <c r="AX54"/>
  <c l="1" r="AN58"/>
  <c r="AN59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<sst xmlns="http://schemas.openxmlformats.org/spreadsheetml/2006/main">
  <si>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</si>
  <si>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</si>
  <si>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</si>
  <si>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</si>
  <si>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</si>
  <si>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{759b5e5b-4c91-4e85-aece-71d6fe636fe7}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</si>
  <si>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</si>
  <si>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</si>
  <si>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</si>
  <si>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</si>
  <si>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</si>
  <si>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</si>
  <si>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</si>
  <si>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</si>
  <si>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104726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</si>
  <si>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</si>
  <si>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</si>
  <si>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Tichá Orlice, Čermná, Letohrad – Verměřovice, odstranění povodňových škod</t>
  </si>
  <si>
    <t>KSO:</t>
  </si>
  <si>
    <t/>
  </si>
  <si>
    <t>CC-CZ:</t>
  </si>
  <si>
    <t>Místo:</t>
  </si>
  <si>
    <t>Tichá Orlice</t>
  </si>
  <si>
    <t>Datum:</t>
  </si>
  <si>
    <t>30.5.2025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</si>
  <si>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</si>
  <si>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</si>
  <si>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</si>
  <si>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</si>
  <si>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</si>
  <si>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</si>
  <si>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</si>
  <si>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</si>
  <si>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</si>
  <si>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</si>
  <si>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</si>
  <si>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</si>
  <si>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</si>
  <si>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</si>
  <si>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</si>
  <si>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</si>
  <si>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</si>
  <si>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</si>
  <si>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</si>
  <si>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</si>
  <si>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</si>
  <si>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</si>
  <si>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</si>
  <si>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</si>
  <si>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</si>
  <si>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</si>
  <si>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</si>
  <si>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</si>
  <si>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</si>
  <si>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</si>
  <si>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</si>
  <si>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</si>
  <si>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</si>
  <si>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</si>
  <si>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</si>
  <si>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</si>
  <si>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</si>
  <si>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</si>
  <si>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</si>
  <si>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</si>
  <si>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</si>
  <si>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</si>
  <si>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</si>
  <si>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</si>
  <si>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</si>
  <si>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</si>
  <si>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</si>
  <si>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</si>
  <si>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</si>
  <si>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</si>
  <si>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</si>
  <si>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</si>
  <si>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129251018</t>
  </si>
  <si>
    <t>Tichá Orlice, Čermná, odstranění nánosů v ř.km 11,300 - 11,500</t>
  </si>
  <si>
    <t>STA</t>
  </si>
  <si>
    <t>1</t>
  </si>
  <si>
    <t>{6a46dff2-53c2-4168-a4db-b3e94b6b3664}</t>
  </si>
  <si>
    <t>2</t>
  </si>
  <si>
    <t>/</t>
  </si>
  <si>
    <t>SO 01</t>
  </si>
  <si>
    <t>Odtěžení sedimentu</t>
  </si>
  <si>
    <t>Soupis</t>
  </si>
  <si>
    <t>{3811582d-ce2f-43cb-96c3-42715400543f}</t>
  </si>
  <si>
    <t>VRN</t>
  </si>
  <si>
    <t>Vedlejší rozpočtové náklady</t>
  </si>
  <si>
    <t>{96bc883a-67b7-4ace-9bf1-bf5a2a43aac8}</t>
  </si>
  <si>
    <t>129251020</t>
  </si>
  <si>
    <t>Tichá Orlice, Verměřovice - Letohrad, odstranění nánosů v ř.km 65,300 - 72,800</t>
  </si>
  <si>
    <t>{d8b97443-87f0-4555-9652-6d5a9aa82225}</t>
  </si>
  <si>
    <t>Verměřovice</t>
  </si>
  <si>
    <t>{edccf277-ea9e-4875-8abb-cb42ac51d4ea}</t>
  </si>
  <si>
    <t>SO 01.01</t>
  </si>
  <si>
    <t>Odtěžení sedim...</t>
  </si>
  <si>
    <t>3</t>
  </si>
  <si>
    <t>{31c52033-b09c-42c2-abba-b784c664d745}</t>
  </si>
  <si>
    <t>{59b4290b-6c86-44fe-adb6-95f57d0be189}</t>
  </si>
  <si>
    <t>SO 02</t>
  </si>
  <si>
    <t>Letohrad</t>
  </si>
  <si>
    <t>{b5f4650d-e14b-478e-b483-3a314919d371}</t>
  </si>
  <si>
    <t>SO 02.1</t>
  </si>
  <si>
    <t>{445dedaf-f59c-465c-989f-96b33dc9a604}</t>
  </si>
  <si>
    <t>{84d0bc44-f3cb-4777-be40-e66044396b34}</t>
  </si>
  <si>
    <t>KRYCÍ LIST SOUPISU PRACÍ</t>
  </si>
  <si>
    <t>Objekt:</t>
  </si>
  <si>
    <t>129251018 - Tichá Orlice, Čermná, odstranění nánosů v ř.km 11,300 - 11,500</t>
  </si>
  <si>
    <t>Soupis:</t>
  </si>
  <si>
    <t>SO 01 - Odtěžení sedimentu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</si>
  <si>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</si>
  <si>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</si>
  <si>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</si>
  <si>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</si>
  <si>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</si>
  <si>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</si>
  <si>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</si>
  <si>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</si>
  <si>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</si>
  <si>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</si>
  <si>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</si>
  <si>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</si>
  <si>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</si>
  <si>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</si>
  <si>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</si>
  <si>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</si>
  <si>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</si>
  <si>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</si>
  <si>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</si>
  <si>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</si>
  <si>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</si>
  <si>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</si>
  <si>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</si>
  <si>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</si>
  <si>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AGR.01.01.1</t>
  </si>
  <si>
    <t>Vytěžení nánosů</t>
  </si>
  <si>
    <t>m3</t>
  </si>
  <si>
    <t>4</t>
  </si>
  <si>
    <t>P</t>
  </si>
  <si>
    <t xml:space="preserve">Poznámka k položce:_x000d_
Poznámka k položce: Poznámka k položce: Zpracovatel PD předpokládá provedení strojního vytěžení nánosů běžnou mechanizací. Zhotovitel může uvažovat jiný způsob vytěžení nánosů dle svých možností, zvyklostí, technického a technologického vybavení. Zhotovitel při stanovení nabídkové ceny zohlednil veškeré náklady na pomocné konstrukce pro zdárné provedení a průběžnou kontrolu např. jímky, převod vody, pomocné hrázky, rýhy  pro odklon proudu, vysakovací laguny apod.</t>
  </si>
  <si>
    <t>VV</t>
  </si>
  <si>
    <t>670</t>
  </si>
  <si>
    <t>úprava pláně 1430 m2</t>
  </si>
  <si>
    <t>svahování v zářezech 100 m2</t>
  </si>
  <si>
    <t>Součet</t>
  </si>
  <si>
    <t>AGR.01.01.2</t>
  </si>
  <si>
    <t>Přemístění a manipulace s vytěženým materiálem vodorovně i svisle (na meziskládku, k využití, k likvidaci, ...) včetně případného naložení</t>
  </si>
  <si>
    <t>Poznámka k položce:_x000d_
Poznámka k položce: Poznámka k položce: Včetně veškerých případných nákladů spojených s přesunem materiálu např. poplatku za uložení na meziskládce.</t>
  </si>
  <si>
    <t>AGR.01.01.3</t>
  </si>
  <si>
    <t>Likvidace vytěženého materiálu včetně případného poplatku za uložení</t>
  </si>
  <si>
    <t>6</t>
  </si>
  <si>
    <t>Poznámka k položce:_x000d_
Poznámka k položce: Poznámka k položce: "V PŘÍPADĚ ODKUPU VYZÍSKANÉHO ŘÍČNÍHO MATERIÁLU UCHAZEČ UVEDÉ JEDNOTKOVOU CENU V POLOŽCE Č. AGR 01.1.4 A JEDNOTKOVOU CENU U POLOŽKY Č. AGR 01.1.3 NEVYPLŇUJE !!!" likvidace v souladu se zákonem č. 541/2020 Sb., o odpadech a jeho prováděcími předpisy</t>
  </si>
  <si>
    <t>AGR.01.01.4</t>
  </si>
  <si>
    <t>Odkup vyzískaného říčního materiálu</t>
  </si>
  <si>
    <t>8</t>
  </si>
  <si>
    <t>Poznámka k položce:_x000d_
Poznámka k položce: Odkup vyzískaného říčního materiálu Poznámka k položce: "V PŘÍPADĚ LIKVIDACE SEDIMENTU JAKO ODPADU V SOULADU S LEGISLATIVOU UCHAZEČ UVEDÉ JEDNOTKOVOU CENU V POLOŽCE Č. AGR 01.1.3 A JEDNOTKOVOU CENU U POLOŽKY Č. AGR 01.1.4 NEVYPLŇUJE !!!" Zhotovitel bere na vědomí, že sediment odkupuje jako surový říční materiál a nejedná se o výrobek, tedy objednatel neposkytuje kromě již uvedených informací žádné certifikace a podobně. Přechod vlastnictví a rizika k tomuto sedimentu přechází z objednatele na zhotovitele okamžikem vytěžení materiálu z vodního prostředí. Zhotovitel při stanovení nabídkové ceny za odkup zohlednil veškeré náklady na úpravu vytěženého materiálu např. odvodnění, třídění, zajištění případných rozborů a zkoušek materiálu nezbytných pro jeho použití v souladu se zákonem, včetně předpokladu, že část vytěženého materiálu nelze druhotně využít např. komunální odpad, dřevní hmota.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</si>
  <si>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</si>
  <si>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</si>
  <si>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</si>
  <si>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</si>
  <si>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5</t>
  </si>
  <si>
    <t>VRN1</t>
  </si>
  <si>
    <t>Průzkumné, zeměměřičské a projektové práce</t>
  </si>
  <si>
    <t>010001000</t>
  </si>
  <si>
    <t>Geodetické práce a vytýčení</t>
  </si>
  <si>
    <t>soubor</t>
  </si>
  <si>
    <t xml:space="preserve">Vytýčení stavby   </t>
  </si>
  <si>
    <t>Průběžná měření</t>
  </si>
  <si>
    <t>Ověření polohy hranic pozemků</t>
  </si>
  <si>
    <t>Poztvrzení splnění parametrů akce v případě těžení sedimentů</t>
  </si>
  <si>
    <t xml:space="preserve">Vypracování geodetického zaměření skutečného stavu po dokončení  </t>
  </si>
  <si>
    <t>Průběžné zaměření sedimentů pro potřeby fakturace</t>
  </si>
  <si>
    <t>Zaměření sedimentů před realizací pro ověření množství z PD</t>
  </si>
  <si>
    <t>R02</t>
  </si>
  <si>
    <t>Zajištění průzkumu a dohledu k tomuto účelu odborně způsobilou osobou po dobu stavby zaměřeného na výskyt zvláště chráněných živočichů a rostlin a jejich odborného transferu, tj. transfer do vhodné lokality (a případně zpět)</t>
  </si>
  <si>
    <t>R03</t>
  </si>
  <si>
    <t>Zajištění slovení rybí obsádky řešeného úseku v koordinaci s místní rybářskou organizací</t>
  </si>
  <si>
    <t>R04</t>
  </si>
  <si>
    <t>Zpracování povodňového plánu stavby dle §71 zákona č. 254/2001 Sb. včetně zajištění schválení příslušnými orgány správy a Povodím Labe, státní podnik a havarijního plánu vč. zajištění schválení obou dokumentů a zajištění havarijní sady na stavbě</t>
  </si>
  <si>
    <t>R05</t>
  </si>
  <si>
    <t>Dokumentace skutečného provedení stavby (3 paré tištěné, 1 paré v elektronické podobě)</t>
  </si>
  <si>
    <t>10</t>
  </si>
  <si>
    <t>R06</t>
  </si>
  <si>
    <t>Fotodokumentace z průběhu prací (stačí v elektronické podobě)</t>
  </si>
  <si>
    <t>VRN3</t>
  </si>
  <si>
    <t>Zařízení staveniště</t>
  </si>
  <si>
    <t>7</t>
  </si>
  <si>
    <t>030001000</t>
  </si>
  <si>
    <t>Zajištění kompletního zařízení staveniště a jeho připojení na sítě</t>
  </si>
  <si>
    <t>14</t>
  </si>
  <si>
    <t>zajištění místnosti pro TDI vč. jejího vybavení</t>
  </si>
  <si>
    <t>zajištění ohlášení staveb zařízení staveniště dle z. č. 283/2021 Sb.</t>
  </si>
  <si>
    <t xml:space="preserve">zajištění zabezpečení prostoru ZS např. oplocením, zábranami, apod. Jeho napojení na inž. sítě, případné zajištění mobilních WC   </t>
  </si>
  <si>
    <t xml:space="preserve">- zajištění následné likvidace všech objektů ZS včetně připojení na sítě   </t>
  </si>
  <si>
    <t xml:space="preserve">- zajištění podmínek pro použití přístupových komunikací dotčených stavbou s příslušnými vlastníky či správci a zajištění jejich splnění   </t>
  </si>
  <si>
    <t xml:space="preserve">- zřízení čistících zón před výjezdem z obvodu staveniště   </t>
  </si>
  <si>
    <t xml:space="preserve">- provedení takových opatření, aby plochy obvodu staveniště nebyly znečištěny ropnými látkami a jinými podobnými produkty   </t>
  </si>
  <si>
    <t xml:space="preserve">- provedení takových opatření, aby nebyly překročeny limity prašnosti a hlučnosti dané obecně závaznou vyhláškou   </t>
  </si>
  <si>
    <t>zajištění zřízení a likvidace všech dočasných komunikací, sjezdů, přejezdů a to vč. ochrany křížení všech IS</t>
  </si>
  <si>
    <t>oprava a obnova všech konstrukcí, staveb, komunikací, apod., které byly poškozeny vlivem činnosti zhotovitele na stavbě</t>
  </si>
  <si>
    <t xml:space="preserve">- zajištění ochrany veškeré zeleně v prostoru staveniště a v jeho bezprostřední blízkosti pro poškození během realizace stavby  </t>
  </si>
  <si>
    <t>R07</t>
  </si>
  <si>
    <t>Zajištění plánu BOZP pro realizaci stavby vč. realizace opatření z něho vyplývajících</t>
  </si>
  <si>
    <t>16</t>
  </si>
  <si>
    <t>VRN4</t>
  </si>
  <si>
    <t>Inženýrská činnost</t>
  </si>
  <si>
    <t>9</t>
  </si>
  <si>
    <t>040001000</t>
  </si>
  <si>
    <t>Provedení pasportizace stávajících nemovitostí (vč. pozemků) a jejich příslušenství, a pasportizace před a po dokončení prací u přístupových komunikací</t>
  </si>
  <si>
    <t>18</t>
  </si>
  <si>
    <t>R08</t>
  </si>
  <si>
    <t>Zajištění písemných souhlasných vyjádření všech dotčených vlastníků a případných uživatelů všech pozemků dotčených stavbou s jejich konečnou úpravou po dokončení prací</t>
  </si>
  <si>
    <t>20</t>
  </si>
  <si>
    <t>11</t>
  </si>
  <si>
    <t>R09</t>
  </si>
  <si>
    <t>Zajištění šetření o podzemních sítích vč. zajištění nových vyjádření v případě, že před realizací pozbyly platnosti vč. dodržení všech podmínek majitelů a správců sítí včetně vytýčení veškerých podzemních zařízení</t>
  </si>
  <si>
    <t>22</t>
  </si>
  <si>
    <t>129251020 - Tichá Orlice, Verměřovice - Letohrad, odstranění nánosů v ř.km 65,300 - 72,800</t>
  </si>
  <si>
    <t>SO 01 - Verměřovice</t>
  </si>
  <si>
    <t>Úroveň 3:</t>
  </si>
  <si>
    <t>SO 01.01 - Odtěžení sedim...</t>
  </si>
  <si>
    <t>490</t>
  </si>
  <si>
    <t>úprava pláně 890 m2</t>
  </si>
  <si>
    <t>svahování v zářezech 210 m2</t>
  </si>
  <si>
    <t>předpoklad převodu vody potrubím DN přes 300 do 600 dl. 18 m</t>
  </si>
  <si>
    <t>Přemístění a manpulace s vytěženým materiálem vodorovně i svisle včetně případného naložení (předání materiálu k využití obci Verměřovice)</t>
  </si>
  <si>
    <t>AGR.01.01.5</t>
  </si>
  <si>
    <t>Ochrana přirozeného jesepu</t>
  </si>
  <si>
    <t>ochrana jesepu při levém břehu v průběhu stavby</t>
  </si>
  <si>
    <t>Jesep je tvořen z ponechaného sedimentu v podobě svahu s mírným sklonem, který bude zajišťovat biodiverzitu toku v místě EVL</t>
  </si>
  <si>
    <t>100</t>
  </si>
  <si>
    <t>Zajištění průzkumu a dohledu k tomuto účelu odborně způsobilou osobou po dobu stavby zaměřeného na výskyt zvláště chráněných živočichů a rostlin a jejich odborného transferu, tj. transfer do vhodné lokality (a zpět)</t>
  </si>
  <si>
    <t xml:space="preserve">Poznámka k položce:_x000d_
Poznámka k položce: Zajištění průzkumu  a dohledu k tomuto účelu odborně způsobilou osobou po dobu stavby zaměřeného na výskyt zvláště chráněných živočichů a rostlin a jejich odborného transferu, tj. transfer do vhodné lokality stanovené odbornou osobou a případný transfer zpět do původní lokality. Dodržování podmínek stanovených odborně způsobilou osobou.</t>
  </si>
  <si>
    <t>Zpracování plánu BOZP nezávislým koordinátorem, který musí jednat nestranně a nezávisle na zhotoviteli, i když je jím finančně hrazen._x000d_
Musí mít zajištěné podmínky pro výkon své funkce bez vnějšího ovlivňování, aby nedocházelo ke střetu zájmů._x000d_
Plán BOZP a jeho koordinace musí být v souladu se z. 309/2006 Sb. a souvisejícími předpisy_x000d_
Koordinátor BOZP musí splňovat odbornou způsobilost dle platné legislativy vč. příslušné kvalifikace._x000d_
Musí být zajištěna transparentnost vztahů mezi koordinátorem, zhotovitelem a investorem._x000d_
Koordinátor BOZP nesmí být smluvně vázán způsobem, který by mohl ovlivnit jeho nestrannost a rozhodovací pravomoci.</t>
  </si>
  <si>
    <t>040001000.1</t>
  </si>
  <si>
    <t>1"DIO"</t>
  </si>
  <si>
    <t>24</t>
  </si>
  <si>
    <t>SO 02 - Letohrad</t>
  </si>
  <si>
    <t>SO 02.1 - Odtěžení sedimentu</t>
  </si>
  <si>
    <t>223</t>
  </si>
  <si>
    <t>úprava pláně 469 m2</t>
  </si>
  <si>
    <t>svahování v zářezech 35 m2</t>
  </si>
  <si>
    <t>Přemístění a manpulace s vytěženým materiálem vodorovně i svisle (na meziskládku, k využití, k likvidaci, ...) včetně případného naložení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</si>
</sst>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43</v>
      </c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104726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Tichá Orlice, Čermná, Letohrad – Verměřovice, odstranění povodňových škod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>Tichá Orlice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3" t="str">
        <f>IF(AN8= "","",AN8)</f>
        <v>30.5.2025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4" t="str">
        <f>IF(E17="","",E17)</f>
        <v xml:space="preserve"> </v>
      </c>
      <c r="AN49" s="65"/>
      <c r="AO49" s="65"/>
      <c r="AP49" s="65"/>
      <c r="AQ49" s="40"/>
      <c r="AR49" s="44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4" t="str">
        <f>IF(E20="","",E20)</f>
        <v xml:space="preserve"> 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4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ROUND(AS55+AS58,2)</f>
        <v>0</v>
      </c>
      <c r="AT54" s="107">
        <f>ROUND(SUM(AV54:AW54),2)</f>
        <v>0</v>
      </c>
      <c r="AU54" s="108">
        <f>ROUND(AU55+AU58,5)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ROUND(AZ55+AZ58,2)</f>
        <v>0</v>
      </c>
      <c r="BA54" s="107">
        <f>ROUND(BA55+BA58,2)</f>
        <v>0</v>
      </c>
      <c r="BB54" s="107">
        <f>ROUND(BB55+BB58,2)</f>
        <v>0</v>
      </c>
      <c r="BC54" s="107">
        <f>ROUND(BC55+BC58,2)</f>
        <v>0</v>
      </c>
      <c r="BD54" s="109">
        <f>ROUND(BD55+BD58,2)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01 - Odtěžení sedimentu'!J32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'SO 01 - Odtěžení sedimentu'!P87</f>
        <v>0</v>
      </c>
      <c r="AV56" s="131">
        <f>'SO 01 - Odtěžení sedimentu'!J35</f>
        <v>0</v>
      </c>
      <c r="AW56" s="131">
        <f>'SO 01 - Odtěžení sedimentu'!J36</f>
        <v>0</v>
      </c>
      <c r="AX56" s="131">
        <f>'SO 01 - Odtěžení sedimentu'!J37</f>
        <v>0</v>
      </c>
      <c r="AY56" s="131">
        <f>'SO 01 - Odtěžení sedimentu'!J38</f>
        <v>0</v>
      </c>
      <c r="AZ56" s="131">
        <f>'SO 01 - Odtěžení sedimentu'!F35</f>
        <v>0</v>
      </c>
      <c r="BA56" s="131">
        <f>'SO 01 - Odtěžení sedimentu'!F36</f>
        <v>0</v>
      </c>
      <c r="BB56" s="131">
        <f>'SO 01 - Odtěžení sedimentu'!F37</f>
        <v>0</v>
      </c>
      <c r="BC56" s="131">
        <f>'SO 01 - Odtěžení sedimentu'!F38</f>
        <v>0</v>
      </c>
      <c r="BD56" s="133">
        <f>'SO 01 - Odtěžení sedimentu'!F39</f>
        <v>0</v>
      </c>
      <c r="BE56" s="4"/>
      <c r="BT56" s="134" t="s">
        <v>82</v>
      </c>
      <c r="BV56" s="134" t="s">
        <v>75</v>
      </c>
      <c r="BW56" s="134" t="s">
        <v>87</v>
      </c>
      <c r="BX56" s="134" t="s">
        <v>81</v>
      </c>
      <c r="CL56" s="134" t="s">
        <v>19</v>
      </c>
    </row>
    <row r="57" s="4" customFormat="1" ht="16.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'VRN - Vedlejší rozpočtové...'!J32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'VRN - Vedlejší rozpočtové...'!P89</f>
        <v>0</v>
      </c>
      <c r="AV57" s="131">
        <f>'VRN - Vedlejší rozpočtové...'!J35</f>
        <v>0</v>
      </c>
      <c r="AW57" s="131">
        <f>'VRN - Vedlejší rozpočtové...'!J36</f>
        <v>0</v>
      </c>
      <c r="AX57" s="131">
        <f>'VRN - Vedlejší rozpočtové...'!J37</f>
        <v>0</v>
      </c>
      <c r="AY57" s="131">
        <f>'VRN - Vedlejší rozpočtové...'!J38</f>
        <v>0</v>
      </c>
      <c r="AZ57" s="131">
        <f>'VRN - Vedlejší rozpočtové...'!F35</f>
        <v>0</v>
      </c>
      <c r="BA57" s="131">
        <f>'VRN - Vedlejší rozpočtové...'!F36</f>
        <v>0</v>
      </c>
      <c r="BB57" s="131">
        <f>'VRN - Vedlejší rozpočtové...'!F37</f>
        <v>0</v>
      </c>
      <c r="BC57" s="131">
        <f>'VRN - Vedlejší rozpočtové...'!F38</f>
        <v>0</v>
      </c>
      <c r="BD57" s="133">
        <f>'VRN - Vedlejší rozpočtové...'!F39</f>
        <v>0</v>
      </c>
      <c r="BE57" s="4"/>
      <c r="BT57" s="134" t="s">
        <v>82</v>
      </c>
      <c r="BV57" s="134" t="s">
        <v>75</v>
      </c>
      <c r="BW57" s="134" t="s">
        <v>90</v>
      </c>
      <c r="BX57" s="134" t="s">
        <v>81</v>
      </c>
      <c r="CL57" s="134" t="s">
        <v>19</v>
      </c>
    </row>
    <row r="58" s="7" customFormat="1" ht="37.5" customHeight="1">
      <c r="A58" s="7"/>
      <c r="B58" s="112"/>
      <c r="C58" s="113"/>
      <c r="D58" s="114" t="s">
        <v>91</v>
      </c>
      <c r="E58" s="114"/>
      <c r="F58" s="114"/>
      <c r="G58" s="114"/>
      <c r="H58" s="114"/>
      <c r="I58" s="115"/>
      <c r="J58" s="114" t="s">
        <v>92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ROUND(AG59+AG62,2)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79</v>
      </c>
      <c r="AR58" s="119"/>
      <c r="AS58" s="120">
        <f>ROUND(AS59+AS62,2)</f>
        <v>0</v>
      </c>
      <c r="AT58" s="121">
        <f>ROUND(SUM(AV58:AW58),2)</f>
        <v>0</v>
      </c>
      <c r="AU58" s="122">
        <f>ROUND(AU59+AU62,5)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ROUND(AZ59+AZ62,2)</f>
        <v>0</v>
      </c>
      <c r="BA58" s="121">
        <f>ROUND(BA59+BA62,2)</f>
        <v>0</v>
      </c>
      <c r="BB58" s="121">
        <f>ROUND(BB59+BB62,2)</f>
        <v>0</v>
      </c>
      <c r="BC58" s="121">
        <f>ROUND(BC59+BC62,2)</f>
        <v>0</v>
      </c>
      <c r="BD58" s="123">
        <f>ROUND(BD59+BD62,2)</f>
        <v>0</v>
      </c>
      <c r="BE58" s="7"/>
      <c r="BS58" s="124" t="s">
        <v>72</v>
      </c>
      <c r="BT58" s="124" t="s">
        <v>80</v>
      </c>
      <c r="BU58" s="124" t="s">
        <v>74</v>
      </c>
      <c r="BV58" s="124" t="s">
        <v>75</v>
      </c>
      <c r="BW58" s="124" t="s">
        <v>93</v>
      </c>
      <c r="BX58" s="124" t="s">
        <v>5</v>
      </c>
      <c r="CL58" s="124" t="s">
        <v>19</v>
      </c>
      <c r="CM58" s="124" t="s">
        <v>82</v>
      </c>
    </row>
    <row r="59" s="4" customFormat="1" ht="16.5" customHeight="1">
      <c r="A59" s="4"/>
      <c r="B59" s="64"/>
      <c r="C59" s="126"/>
      <c r="D59" s="126"/>
      <c r="E59" s="127" t="s">
        <v>84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35">
        <f>ROUND(SUM(AG60:AG61),2)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f>ROUND(SUM(AS60:AS61),2)</f>
        <v>0</v>
      </c>
      <c r="AT59" s="131">
        <f>ROUND(SUM(AV59:AW59),2)</f>
        <v>0</v>
      </c>
      <c r="AU59" s="132">
        <f>ROUND(SUM(AU60:AU61),5)</f>
        <v>0</v>
      </c>
      <c r="AV59" s="131">
        <f>ROUND(AZ59*L29,2)</f>
        <v>0</v>
      </c>
      <c r="AW59" s="131">
        <f>ROUND(BA59*L30,2)</f>
        <v>0</v>
      </c>
      <c r="AX59" s="131">
        <f>ROUND(BB59*L29,2)</f>
        <v>0</v>
      </c>
      <c r="AY59" s="131">
        <f>ROUND(BC59*L30,2)</f>
        <v>0</v>
      </c>
      <c r="AZ59" s="131">
        <f>ROUND(SUM(AZ60:AZ61),2)</f>
        <v>0</v>
      </c>
      <c r="BA59" s="131">
        <f>ROUND(SUM(BA60:BA61),2)</f>
        <v>0</v>
      </c>
      <c r="BB59" s="131">
        <f>ROUND(SUM(BB60:BB61),2)</f>
        <v>0</v>
      </c>
      <c r="BC59" s="131">
        <f>ROUND(SUM(BC60:BC61),2)</f>
        <v>0</v>
      </c>
      <c r="BD59" s="133">
        <f>ROUND(SUM(BD60:BD61),2)</f>
        <v>0</v>
      </c>
      <c r="BE59" s="4"/>
      <c r="BS59" s="134" t="s">
        <v>72</v>
      </c>
      <c r="BT59" s="134" t="s">
        <v>82</v>
      </c>
      <c r="BU59" s="134" t="s">
        <v>74</v>
      </c>
      <c r="BV59" s="134" t="s">
        <v>75</v>
      </c>
      <c r="BW59" s="134" t="s">
        <v>95</v>
      </c>
      <c r="BX59" s="134" t="s">
        <v>93</v>
      </c>
      <c r="CL59" s="134" t="s">
        <v>19</v>
      </c>
    </row>
    <row r="60" s="4" customFormat="1" ht="23.25" customHeight="1">
      <c r="A60" s="125" t="s">
        <v>83</v>
      </c>
      <c r="B60" s="64"/>
      <c r="C60" s="126"/>
      <c r="D60" s="126"/>
      <c r="E60" s="126"/>
      <c r="F60" s="127" t="s">
        <v>96</v>
      </c>
      <c r="G60" s="127"/>
      <c r="H60" s="127"/>
      <c r="I60" s="127"/>
      <c r="J60" s="127"/>
      <c r="K60" s="126"/>
      <c r="L60" s="127" t="s">
        <v>97</v>
      </c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'SO 01.01 - Odtěžení sedim...'!J34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'SO 01.01 - Odtěžení sedim...'!P93</f>
        <v>0</v>
      </c>
      <c r="AV60" s="131">
        <f>'SO 01.01 - Odtěžení sedim...'!J37</f>
        <v>0</v>
      </c>
      <c r="AW60" s="131">
        <f>'SO 01.01 - Odtěžení sedim...'!J38</f>
        <v>0</v>
      </c>
      <c r="AX60" s="131">
        <f>'SO 01.01 - Odtěžení sedim...'!J39</f>
        <v>0</v>
      </c>
      <c r="AY60" s="131">
        <f>'SO 01.01 - Odtěžení sedim...'!J40</f>
        <v>0</v>
      </c>
      <c r="AZ60" s="131">
        <f>'SO 01.01 - Odtěžení sedim...'!F37</f>
        <v>0</v>
      </c>
      <c r="BA60" s="131">
        <f>'SO 01.01 - Odtěžení sedim...'!F38</f>
        <v>0</v>
      </c>
      <c r="BB60" s="131">
        <f>'SO 01.01 - Odtěžení sedim...'!F39</f>
        <v>0</v>
      </c>
      <c r="BC60" s="131">
        <f>'SO 01.01 - Odtěžení sedim...'!F40</f>
        <v>0</v>
      </c>
      <c r="BD60" s="133">
        <f>'SO 01.01 - Odtěžení sedim...'!F41</f>
        <v>0</v>
      </c>
      <c r="BE60" s="4"/>
      <c r="BT60" s="134" t="s">
        <v>98</v>
      </c>
      <c r="BV60" s="134" t="s">
        <v>75</v>
      </c>
      <c r="BW60" s="134" t="s">
        <v>99</v>
      </c>
      <c r="BX60" s="134" t="s">
        <v>95</v>
      </c>
      <c r="CL60" s="134" t="s">
        <v>19</v>
      </c>
    </row>
    <row r="61" s="4" customFormat="1" ht="16.5" customHeight="1">
      <c r="A61" s="125" t="s">
        <v>83</v>
      </c>
      <c r="B61" s="64"/>
      <c r="C61" s="126"/>
      <c r="D61" s="126"/>
      <c r="E61" s="126"/>
      <c r="F61" s="127" t="s">
        <v>88</v>
      </c>
      <c r="G61" s="127"/>
      <c r="H61" s="127"/>
      <c r="I61" s="127"/>
      <c r="J61" s="127"/>
      <c r="K61" s="126"/>
      <c r="L61" s="127" t="s">
        <v>89</v>
      </c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'VRN - Vedlejší rozpočtové..._01'!J34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86</v>
      </c>
      <c r="AR61" s="66"/>
      <c r="AS61" s="130">
        <v>0</v>
      </c>
      <c r="AT61" s="131">
        <f>ROUND(SUM(AV61:AW61),2)</f>
        <v>0</v>
      </c>
      <c r="AU61" s="132">
        <f>'VRN - Vedlejší rozpočtové..._01'!P95</f>
        <v>0</v>
      </c>
      <c r="AV61" s="131">
        <f>'VRN - Vedlejší rozpočtové..._01'!J37</f>
        <v>0</v>
      </c>
      <c r="AW61" s="131">
        <f>'VRN - Vedlejší rozpočtové..._01'!J38</f>
        <v>0</v>
      </c>
      <c r="AX61" s="131">
        <f>'VRN - Vedlejší rozpočtové..._01'!J39</f>
        <v>0</v>
      </c>
      <c r="AY61" s="131">
        <f>'VRN - Vedlejší rozpočtové..._01'!J40</f>
        <v>0</v>
      </c>
      <c r="AZ61" s="131">
        <f>'VRN - Vedlejší rozpočtové..._01'!F37</f>
        <v>0</v>
      </c>
      <c r="BA61" s="131">
        <f>'VRN - Vedlejší rozpočtové..._01'!F38</f>
        <v>0</v>
      </c>
      <c r="BB61" s="131">
        <f>'VRN - Vedlejší rozpočtové..._01'!F39</f>
        <v>0</v>
      </c>
      <c r="BC61" s="131">
        <f>'VRN - Vedlejší rozpočtové..._01'!F40</f>
        <v>0</v>
      </c>
      <c r="BD61" s="133">
        <f>'VRN - Vedlejší rozpočtové..._01'!F41</f>
        <v>0</v>
      </c>
      <c r="BE61" s="4"/>
      <c r="BT61" s="134" t="s">
        <v>98</v>
      </c>
      <c r="BV61" s="134" t="s">
        <v>75</v>
      </c>
      <c r="BW61" s="134" t="s">
        <v>100</v>
      </c>
      <c r="BX61" s="134" t="s">
        <v>95</v>
      </c>
      <c r="CL61" s="134" t="s">
        <v>19</v>
      </c>
    </row>
    <row r="62" s="4" customFormat="1" ht="16.5" customHeight="1">
      <c r="A62" s="4"/>
      <c r="B62" s="64"/>
      <c r="C62" s="126"/>
      <c r="D62" s="126"/>
      <c r="E62" s="127" t="s">
        <v>101</v>
      </c>
      <c r="F62" s="127"/>
      <c r="G62" s="127"/>
      <c r="H62" s="127"/>
      <c r="I62" s="127"/>
      <c r="J62" s="126"/>
      <c r="K62" s="127" t="s">
        <v>102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35">
        <f>ROUND(SUM(AG63:AG64),2)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f>ROUND(SUM(AS63:AS64),2)</f>
        <v>0</v>
      </c>
      <c r="AT62" s="131">
        <f>ROUND(SUM(AV62:AW62),2)</f>
        <v>0</v>
      </c>
      <c r="AU62" s="132">
        <f>ROUND(SUM(AU63:AU64),5)</f>
        <v>0</v>
      </c>
      <c r="AV62" s="131">
        <f>ROUND(AZ62*L29,2)</f>
        <v>0</v>
      </c>
      <c r="AW62" s="131">
        <f>ROUND(BA62*L30,2)</f>
        <v>0</v>
      </c>
      <c r="AX62" s="131">
        <f>ROUND(BB62*L29,2)</f>
        <v>0</v>
      </c>
      <c r="AY62" s="131">
        <f>ROUND(BC62*L30,2)</f>
        <v>0</v>
      </c>
      <c r="AZ62" s="131">
        <f>ROUND(SUM(AZ63:AZ64),2)</f>
        <v>0</v>
      </c>
      <c r="BA62" s="131">
        <f>ROUND(SUM(BA63:BA64),2)</f>
        <v>0</v>
      </c>
      <c r="BB62" s="131">
        <f>ROUND(SUM(BB63:BB64),2)</f>
        <v>0</v>
      </c>
      <c r="BC62" s="131">
        <f>ROUND(SUM(BC63:BC64),2)</f>
        <v>0</v>
      </c>
      <c r="BD62" s="133">
        <f>ROUND(SUM(BD63:BD64),2)</f>
        <v>0</v>
      </c>
      <c r="BE62" s="4"/>
      <c r="BS62" s="134" t="s">
        <v>72</v>
      </c>
      <c r="BT62" s="134" t="s">
        <v>82</v>
      </c>
      <c r="BU62" s="134" t="s">
        <v>74</v>
      </c>
      <c r="BV62" s="134" t="s">
        <v>75</v>
      </c>
      <c r="BW62" s="134" t="s">
        <v>103</v>
      </c>
      <c r="BX62" s="134" t="s">
        <v>93</v>
      </c>
      <c r="CL62" s="134" t="s">
        <v>19</v>
      </c>
    </row>
    <row r="63" s="4" customFormat="1" ht="16.5" customHeight="1">
      <c r="A63" s="125" t="s">
        <v>83</v>
      </c>
      <c r="B63" s="64"/>
      <c r="C63" s="126"/>
      <c r="D63" s="126"/>
      <c r="E63" s="126"/>
      <c r="F63" s="127" t="s">
        <v>104</v>
      </c>
      <c r="G63" s="127"/>
      <c r="H63" s="127"/>
      <c r="I63" s="127"/>
      <c r="J63" s="127"/>
      <c r="K63" s="126"/>
      <c r="L63" s="127" t="s">
        <v>85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 02.1 - Odtěžení sedimentu'!J34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'SO 02.1 - Odtěžení sedimentu'!P93</f>
        <v>0</v>
      </c>
      <c r="AV63" s="131">
        <f>'SO 02.1 - Odtěžení sedimentu'!J37</f>
        <v>0</v>
      </c>
      <c r="AW63" s="131">
        <f>'SO 02.1 - Odtěžení sedimentu'!J38</f>
        <v>0</v>
      </c>
      <c r="AX63" s="131">
        <f>'SO 02.1 - Odtěžení sedimentu'!J39</f>
        <v>0</v>
      </c>
      <c r="AY63" s="131">
        <f>'SO 02.1 - Odtěžení sedimentu'!J40</f>
        <v>0</v>
      </c>
      <c r="AZ63" s="131">
        <f>'SO 02.1 - Odtěžení sedimentu'!F37</f>
        <v>0</v>
      </c>
      <c r="BA63" s="131">
        <f>'SO 02.1 - Odtěžení sedimentu'!F38</f>
        <v>0</v>
      </c>
      <c r="BB63" s="131">
        <f>'SO 02.1 - Odtěžení sedimentu'!F39</f>
        <v>0</v>
      </c>
      <c r="BC63" s="131">
        <f>'SO 02.1 - Odtěžení sedimentu'!F40</f>
        <v>0</v>
      </c>
      <c r="BD63" s="133">
        <f>'SO 02.1 - Odtěžení sedimentu'!F41</f>
        <v>0</v>
      </c>
      <c r="BE63" s="4"/>
      <c r="BT63" s="134" t="s">
        <v>98</v>
      </c>
      <c r="BV63" s="134" t="s">
        <v>75</v>
      </c>
      <c r="BW63" s="134" t="s">
        <v>105</v>
      </c>
      <c r="BX63" s="134" t="s">
        <v>103</v>
      </c>
      <c r="CL63" s="134" t="s">
        <v>19</v>
      </c>
    </row>
    <row r="64" s="4" customFormat="1" ht="16.5" customHeight="1">
      <c r="A64" s="125" t="s">
        <v>83</v>
      </c>
      <c r="B64" s="64"/>
      <c r="C64" s="126"/>
      <c r="D64" s="126"/>
      <c r="E64" s="126"/>
      <c r="F64" s="127" t="s">
        <v>88</v>
      </c>
      <c r="G64" s="127"/>
      <c r="H64" s="127"/>
      <c r="I64" s="127"/>
      <c r="J64" s="127"/>
      <c r="K64" s="126"/>
      <c r="L64" s="127" t="s">
        <v>89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'VRN - Vedlejší rozpočtové..._02'!J34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86</v>
      </c>
      <c r="AR64" s="66"/>
      <c r="AS64" s="136">
        <v>0</v>
      </c>
      <c r="AT64" s="137">
        <f>ROUND(SUM(AV64:AW64),2)</f>
        <v>0</v>
      </c>
      <c r="AU64" s="138">
        <f>'VRN - Vedlejší rozpočtové..._02'!P95</f>
        <v>0</v>
      </c>
      <c r="AV64" s="137">
        <f>'VRN - Vedlejší rozpočtové..._02'!J37</f>
        <v>0</v>
      </c>
      <c r="AW64" s="137">
        <f>'VRN - Vedlejší rozpočtové..._02'!J38</f>
        <v>0</v>
      </c>
      <c r="AX64" s="137">
        <f>'VRN - Vedlejší rozpočtové..._02'!J39</f>
        <v>0</v>
      </c>
      <c r="AY64" s="137">
        <f>'VRN - Vedlejší rozpočtové..._02'!J40</f>
        <v>0</v>
      </c>
      <c r="AZ64" s="137">
        <f>'VRN - Vedlejší rozpočtové..._02'!F37</f>
        <v>0</v>
      </c>
      <c r="BA64" s="137">
        <f>'VRN - Vedlejší rozpočtové..._02'!F38</f>
        <v>0</v>
      </c>
      <c r="BB64" s="137">
        <f>'VRN - Vedlejší rozpočtové..._02'!F39</f>
        <v>0</v>
      </c>
      <c r="BC64" s="137">
        <f>'VRN - Vedlejší rozpočtové..._02'!F40</f>
        <v>0</v>
      </c>
      <c r="BD64" s="139">
        <f>'VRN - Vedlejší rozpočtové..._02'!F41</f>
        <v>0</v>
      </c>
      <c r="BE64" s="4"/>
      <c r="BT64" s="134" t="s">
        <v>98</v>
      </c>
      <c r="BV64" s="134" t="s">
        <v>75</v>
      </c>
      <c r="BW64" s="134" t="s">
        <v>106</v>
      </c>
      <c r="BX64" s="134" t="s">
        <v>103</v>
      </c>
      <c r="CL64" s="134" t="s">
        <v>19</v>
      </c>
    </row>
    <row r="65" s="2" customFormat="1" ht="30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</sheetData>
  <sheetProtection sheet="1" formatColumns="0" formatRows="0" objects="1" scenarios="1" spinCount="100000" saltValue="GAUJw/XnLdJo3kvgFs8j6bAVNs08CxPUiCAMgIBBAyPl/T1bDTgfSkz2b/cWqIqfIxQDnPbLoAGfJODXqFMRkQ==" hashValue="0PLdoCEGqQkTkJ397PiRsuuNK/8jtrvzvGnghtSFCgZqaxVere/DovaN3dI84wOrm4KwsJ8aGvJzTKA/Vkwx/g==" algorithmName="SHA-512" password="CC35"/>
  <mergeCells count="78">
    <mergeCell ref="C52:G52"/>
    <mergeCell ref="D58:H58"/>
    <mergeCell ref="D55:H55"/>
    <mergeCell ref="E62:I62"/>
    <mergeCell ref="E59:I59"/>
    <mergeCell ref="E57:I57"/>
    <mergeCell ref="E56:I56"/>
    <mergeCell ref="F64:J64"/>
    <mergeCell ref="F63:J63"/>
    <mergeCell ref="F61:J61"/>
    <mergeCell ref="F60:J60"/>
    <mergeCell ref="I52:AF52"/>
    <mergeCell ref="J55:AF55"/>
    <mergeCell ref="J58:AF58"/>
    <mergeCell ref="K56:AF56"/>
    <mergeCell ref="K62:AF62"/>
    <mergeCell ref="K59:AF59"/>
    <mergeCell ref="K57:AF57"/>
    <mergeCell ref="L60:AF60"/>
    <mergeCell ref="L63:AF63"/>
    <mergeCell ref="L61:AF61"/>
    <mergeCell ref="L64:AF64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56:AM56"/>
    <mergeCell ref="AG62:AM62"/>
    <mergeCell ref="AG60:AM60"/>
    <mergeCell ref="AG55:AM55"/>
    <mergeCell ref="AG61:AM61"/>
    <mergeCell ref="AG59:AM59"/>
    <mergeCell ref="AG57:AM57"/>
    <mergeCell ref="AG52:AM52"/>
    <mergeCell ref="AM50:AP50"/>
    <mergeCell ref="AM49:AP49"/>
    <mergeCell ref="AM47:AN47"/>
    <mergeCell ref="AN60:AP60"/>
    <mergeCell ref="AN58:AP58"/>
    <mergeCell ref="AN64:AP64"/>
    <mergeCell ref="AN63:AP63"/>
    <mergeCell ref="AN59:AP59"/>
    <mergeCell ref="AN52:AP52"/>
    <mergeCell ref="AN62:AP62"/>
    <mergeCell ref="AN56:AP56"/>
    <mergeCell ref="AN57:AP57"/>
    <mergeCell ref="AN61:AP61"/>
    <mergeCell ref="AN55:AP55"/>
    <mergeCell ref="AS49:AT51"/>
    <mergeCell ref="AN54:AP54"/>
  </mergeCells>
  <hyperlinks>
    <hyperlink ref="A56" location="'SO 01 - Odtěžení sedimentu'!C2" display="/"/>
    <hyperlink ref="A57" location="'VRN - Vedlejší rozpočtové...'!C2" display="/"/>
    <hyperlink ref="A60" location="'SO 01.01 - Odtěžení sedim...'!C2" display="/"/>
    <hyperlink ref="A61" location="'VRN - Vedlejší rozpočtové..._01'!C2" display="/"/>
    <hyperlink ref="A63" location="'SO 02.1 - Odtěžení sedimentu'!C2" display="/"/>
    <hyperlink ref="A64" location="'VRN - Vedlejší rozpočtové...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 s="1" customFormat="1" ht="12" customHeight="1">
      <c r="B8" s="20"/>
      <c r="D8" s="144" t="s">
        <v>108</v>
      </c>
      <c r="L8" s="20"/>
    </row>
    <row r="9" hidden="1" s="2" customFormat="1" ht="16.5" customHeight="1">
      <c r="A9" s="38"/>
      <c r="B9" s="44"/>
      <c r="C9" s="38"/>
      <c r="D9" s="38"/>
      <c r="E9" s="145" t="s">
        <v>109</v>
      </c>
      <c r="F9" s="38"/>
      <c r="G9" s="38"/>
      <c r="H9" s="38"/>
      <c r="I9" s="38"/>
      <c r="J9" s="38"/>
      <c r="K9" s="38"/>
      <c r="L9" s="14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110</v>
      </c>
      <c r="E10" s="38"/>
      <c r="F10" s="38"/>
      <c r="G10" s="38"/>
      <c r="H10" s="38"/>
      <c r="I10" s="38"/>
      <c r="J10" s="38"/>
      <c r="K10" s="38"/>
      <c r="L10" s="14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7" t="s">
        <v>111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4" t="s">
        <v>19</v>
      </c>
      <c r="G13" s="38"/>
      <c r="H13" s="38"/>
      <c r="I13" s="144" t="s">
        <v>20</v>
      </c>
      <c r="J13" s="134" t="s">
        <v>19</v>
      </c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4" t="s">
        <v>34</v>
      </c>
      <c r="G14" s="38"/>
      <c r="H14" s="38"/>
      <c r="I14" s="144" t="s">
        <v>23</v>
      </c>
      <c r="J14" s="148" t="str">
        <f>'Rekapitulace stavby'!AN8</f>
        <v>30.5.2025</v>
      </c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4" t="s">
        <v>26</v>
      </c>
      <c r="J16" s="134" t="s">
        <v>27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4" t="s">
        <v>29</v>
      </c>
      <c r="J17" s="134" t="s">
        <v>30</v>
      </c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31</v>
      </c>
      <c r="E19" s="38"/>
      <c r="F19" s="38"/>
      <c r="G19" s="38"/>
      <c r="H19" s="38"/>
      <c r="I19" s="144" t="s">
        <v>26</v>
      </c>
      <c r="J19" s="33" t="str">
        <f>'Rekapitulace stavby'!AN13</f>
        <v>Vyplň údaj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4" t="s">
        <v>29</v>
      </c>
      <c r="J20" s="33" t="str">
        <f>'Rekapitulace stavby'!AN14</f>
        <v>Vyplň údaj</v>
      </c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33</v>
      </c>
      <c r="E22" s="38"/>
      <c r="F22" s="38"/>
      <c r="G22" s="38"/>
      <c r="H22" s="38"/>
      <c r="I22" s="144" t="s">
        <v>26</v>
      </c>
      <c r="J22" s="134" t="str">
        <f>IF('Rekapitulace stavby'!AN16="","",'Rekapitulace stavby'!AN16)</f>
        <v/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tr">
        <f>IF('Rekapitulace stavby'!E17="","",'Rekapitulace stavby'!E17)</f>
        <v xml:space="preserve"> </v>
      </c>
      <c r="F23" s="38"/>
      <c r="G23" s="38"/>
      <c r="H23" s="38"/>
      <c r="I23" s="144" t="s">
        <v>29</v>
      </c>
      <c r="J23" s="134" t="str">
        <f>IF('Rekapitulace stavby'!AN17="","",'Rekapitulace stavby'!AN17)</f>
        <v/>
      </c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36</v>
      </c>
      <c r="E25" s="38"/>
      <c r="F25" s="38"/>
      <c r="G25" s="38"/>
      <c r="H25" s="38"/>
      <c r="I25" s="144" t="s">
        <v>26</v>
      </c>
      <c r="J25" s="134" t="str">
        <f>IF('Rekapitulace stavby'!AN19="","",'Rekapitulace stavby'!AN19)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4" t="s">
        <v>29</v>
      </c>
      <c r="J26" s="134" t="str">
        <f>IF('Rekapitulace stavby'!AN20="","",'Rekapitulace stavby'!AN20)</f>
        <v/>
      </c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37</v>
      </c>
      <c r="E28" s="38"/>
      <c r="F28" s="38"/>
      <c r="G28" s="38"/>
      <c r="H28" s="38"/>
      <c r="I28" s="38"/>
      <c r="J28" s="38"/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3"/>
      <c r="E31" s="153"/>
      <c r="F31" s="153"/>
      <c r="G31" s="153"/>
      <c r="H31" s="153"/>
      <c r="I31" s="153"/>
      <c r="J31" s="153"/>
      <c r="K31" s="153"/>
      <c r="L31" s="14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4" t="s">
        <v>39</v>
      </c>
      <c r="E32" s="38"/>
      <c r="F32" s="38"/>
      <c r="G32" s="38"/>
      <c r="H32" s="38"/>
      <c r="I32" s="38"/>
      <c r="J32" s="155">
        <f>ROUND(J87, 2)</f>
        <v>0</v>
      </c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6" t="s">
        <v>41</v>
      </c>
      <c r="G34" s="38"/>
      <c r="H34" s="38"/>
      <c r="I34" s="156" t="s">
        <v>40</v>
      </c>
      <c r="J34" s="156" t="s">
        <v>42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7" t="s">
        <v>43</v>
      </c>
      <c r="E35" s="144" t="s">
        <v>44</v>
      </c>
      <c r="F35" s="158">
        <f>ROUND((SUM(BE87:BE103)),  2)</f>
        <v>0</v>
      </c>
      <c r="G35" s="38"/>
      <c r="H35" s="38"/>
      <c r="I35" s="159">
        <v>0.20999999999999999</v>
      </c>
      <c r="J35" s="158">
        <f>ROUND(((SUM(BE87:BE103))*I35),  2)</f>
        <v>0</v>
      </c>
      <c r="K35" s="38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45</v>
      </c>
      <c r="F36" s="158">
        <f>ROUND((SUM(BF87:BF103)),  2)</f>
        <v>0</v>
      </c>
      <c r="G36" s="38"/>
      <c r="H36" s="38"/>
      <c r="I36" s="159">
        <v>0.12</v>
      </c>
      <c r="J36" s="158">
        <f>ROUND(((SUM(BF87:BF103))*I36),  2)</f>
        <v>0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4" t="s">
        <v>43</v>
      </c>
      <c r="E37" s="144" t="s">
        <v>46</v>
      </c>
      <c r="F37" s="158">
        <f>ROUND((SUM(BG87:BG103)),  2)</f>
        <v>0</v>
      </c>
      <c r="G37" s="38"/>
      <c r="H37" s="38"/>
      <c r="I37" s="159">
        <v>0.20999999999999999</v>
      </c>
      <c r="J37" s="158">
        <f>0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47</v>
      </c>
      <c r="F38" s="158">
        <f>ROUND((SUM(BH87:BH103)),  2)</f>
        <v>0</v>
      </c>
      <c r="G38" s="38"/>
      <c r="H38" s="38"/>
      <c r="I38" s="159">
        <v>0.12</v>
      </c>
      <c r="J38" s="158">
        <f>0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48</v>
      </c>
      <c r="F39" s="158">
        <f>ROUND((SUM(BI87:BI103)),  2)</f>
        <v>0</v>
      </c>
      <c r="G39" s="38"/>
      <c r="H39" s="38"/>
      <c r="I39" s="159">
        <v>0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112</v>
      </c>
      <c r="D47" s="40"/>
      <c r="E47" s="40"/>
      <c r="F47" s="40"/>
      <c r="G47" s="40"/>
      <c r="H47" s="40"/>
      <c r="I47" s="40"/>
      <c r="J47" s="40"/>
      <c r="K47" s="40"/>
      <c r="L47" s="14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26.25" customHeight="1">
      <c r="A50" s="38"/>
      <c r="B50" s="39"/>
      <c r="C50" s="40"/>
      <c r="D50" s="40"/>
      <c r="E50" s="171" t="str">
        <f>E7</f>
        <v>Tichá Orlice, Čermná, Letohrad – Verměřovice, odstranění povodňových škod</v>
      </c>
      <c r="F50" s="32"/>
      <c r="G50" s="32"/>
      <c r="H50" s="32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1" t="s">
        <v>109</v>
      </c>
      <c r="F52" s="40"/>
      <c r="G52" s="40"/>
      <c r="H52" s="40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110</v>
      </c>
      <c r="D53" s="40"/>
      <c r="E53" s="40"/>
      <c r="F53" s="40"/>
      <c r="G53" s="40"/>
      <c r="H53" s="40"/>
      <c r="I53" s="40"/>
      <c r="J53" s="40"/>
      <c r="K53" s="40"/>
      <c r="L53" s="14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SO 01 - Odtěžení sedimentu</v>
      </c>
      <c r="F54" s="40"/>
      <c r="G54" s="40"/>
      <c r="H54" s="40"/>
      <c r="I54" s="40"/>
      <c r="J54" s="40"/>
      <c r="K54" s="40"/>
      <c r="L54" s="14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30.5.2025</v>
      </c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5" t="s">
        <v>71</v>
      </c>
      <c r="D63" s="40"/>
      <c r="E63" s="40"/>
      <c r="F63" s="40"/>
      <c r="G63" s="40"/>
      <c r="H63" s="40"/>
      <c r="I63" s="40"/>
      <c r="J63" s="103">
        <f>J87</f>
        <v>0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115</v>
      </c>
    </row>
    <row r="64" hidden="1" s="9" customFormat="1" ht="24.96" customHeight="1">
      <c r="A64" s="9"/>
      <c r="B64" s="176"/>
      <c r="C64" s="177"/>
      <c r="D64" s="178" t="s">
        <v>116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6"/>
      <c r="D65" s="183" t="s">
        <v>117</v>
      </c>
      <c r="E65" s="184"/>
      <c r="F65" s="184"/>
      <c r="G65" s="184"/>
      <c r="H65" s="184"/>
      <c r="I65" s="184"/>
      <c r="J65" s="185">
        <f>J89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118</v>
      </c>
      <c r="D72" s="40"/>
      <c r="E72" s="40"/>
      <c r="F72" s="40"/>
      <c r="G72" s="40"/>
      <c r="H72" s="40"/>
      <c r="I72" s="40"/>
      <c r="J72" s="40"/>
      <c r="K72" s="40"/>
      <c r="L72" s="14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6.25" customHeight="1">
      <c r="A75" s="38"/>
      <c r="B75" s="39"/>
      <c r="C75" s="40"/>
      <c r="D75" s="40"/>
      <c r="E75" s="171" t="str">
        <f>E7</f>
        <v>Tichá Orlice, Čermná, Letohrad – Verměřovice, odstranění povodňových škod</v>
      </c>
      <c r="F75" s="32"/>
      <c r="G75" s="32"/>
      <c r="H75" s="32"/>
      <c r="I75" s="40"/>
      <c r="J75" s="40"/>
      <c r="K75" s="40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108</v>
      </c>
      <c r="D76" s="22"/>
      <c r="E76" s="22"/>
      <c r="F76" s="22"/>
      <c r="G76" s="22"/>
      <c r="H76" s="22"/>
      <c r="I76" s="22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71" t="s">
        <v>109</v>
      </c>
      <c r="F77" s="40"/>
      <c r="G77" s="40"/>
      <c r="H77" s="40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110</v>
      </c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70" t="str">
        <f>E11</f>
        <v>SO 01 - Odtěžení sedimentu</v>
      </c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32" t="s">
        <v>23</v>
      </c>
      <c r="J81" s="73" t="str">
        <f>IF(J14="","",J14)</f>
        <v>30.5.2025</v>
      </c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>Povodí Labe, státní podnik</v>
      </c>
      <c r="G83" s="40"/>
      <c r="H83" s="40"/>
      <c r="I83" s="32" t="s">
        <v>33</v>
      </c>
      <c r="J83" s="36" t="str">
        <f>E23</f>
        <v xml:space="preserve"> </v>
      </c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IF(E20="","",E20)</f>
        <v>Vyplň údaj</v>
      </c>
      <c r="G84" s="40"/>
      <c r="H84" s="40"/>
      <c r="I84" s="32" t="s">
        <v>36</v>
      </c>
      <c r="J84" s="36" t="str">
        <f>E26</f>
        <v xml:space="preserve"> </v>
      </c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7"/>
      <c r="B86" s="188"/>
      <c r="C86" s="189" t="s">
        <v>119</v>
      </c>
      <c r="D86" s="190" t="s">
        <v>58</v>
      </c>
      <c r="E86" s="190" t="s">
        <v>54</v>
      </c>
      <c r="F86" s="190" t="s">
        <v>55</v>
      </c>
      <c r="G86" s="190" t="s">
        <v>120</v>
      </c>
      <c r="H86" s="190" t="s">
        <v>121</v>
      </c>
      <c r="I86" s="190" t="s">
        <v>122</v>
      </c>
      <c r="J86" s="190" t="s">
        <v>114</v>
      </c>
      <c r="K86" s="191" t="s">
        <v>123</v>
      </c>
      <c r="L86" s="192"/>
      <c r="M86" s="93" t="s">
        <v>19</v>
      </c>
      <c r="N86" s="94" t="s">
        <v>43</v>
      </c>
      <c r="O86" s="94" t="s">
        <v>124</v>
      </c>
      <c r="P86" s="94" t="s">
        <v>125</v>
      </c>
      <c r="Q86" s="94" t="s">
        <v>126</v>
      </c>
      <c r="R86" s="94" t="s">
        <v>127</v>
      </c>
      <c r="S86" s="94" t="s">
        <v>128</v>
      </c>
      <c r="T86" s="95" t="s">
        <v>129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8"/>
      <c r="B87" s="39"/>
      <c r="C87" s="100" t="s">
        <v>130</v>
      </c>
      <c r="D87" s="40"/>
      <c r="E87" s="40"/>
      <c r="F87" s="40"/>
      <c r="G87" s="40"/>
      <c r="H87" s="40"/>
      <c r="I87" s="40"/>
      <c r="J87" s="193">
        <f>BK87</f>
        <v>0</v>
      </c>
      <c r="K87" s="40"/>
      <c r="L87" s="44"/>
      <c r="M87" s="96"/>
      <c r="N87" s="194"/>
      <c r="O87" s="97"/>
      <c r="P87" s="195">
        <f>P88</f>
        <v>0</v>
      </c>
      <c r="Q87" s="97"/>
      <c r="R87" s="195">
        <f>R88</f>
        <v>0</v>
      </c>
      <c r="S87" s="97"/>
      <c r="T87" s="196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115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72</v>
      </c>
      <c r="E88" s="201" t="s">
        <v>131</v>
      </c>
      <c r="F88" s="201" t="s">
        <v>132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72</v>
      </c>
      <c r="AU88" s="210" t="s">
        <v>73</v>
      </c>
      <c r="AY88" s="209" t="s">
        <v>133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72</v>
      </c>
      <c r="E89" s="212" t="s">
        <v>80</v>
      </c>
      <c r="F89" s="212" t="s">
        <v>134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SUM(P90:P103)</f>
        <v>0</v>
      </c>
      <c r="Q89" s="206"/>
      <c r="R89" s="207">
        <f>SUM(R90:R103)</f>
        <v>0</v>
      </c>
      <c r="S89" s="206"/>
      <c r="T89" s="208">
        <f>SUM(T90:T103)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80</v>
      </c>
      <c r="AY89" s="209" t="s">
        <v>133</v>
      </c>
      <c r="BK89" s="211">
        <f>SUM(BK90:BK103)</f>
        <v>0</v>
      </c>
    </row>
    <row r="90" s="2" customFormat="1" ht="16.5" customHeight="1">
      <c r="A90" s="38"/>
      <c r="B90" s="39"/>
      <c r="C90" s="214" t="s">
        <v>80</v>
      </c>
      <c r="D90" s="214" t="s">
        <v>135</v>
      </c>
      <c r="E90" s="215" t="s">
        <v>136</v>
      </c>
      <c r="F90" s="216" t="s">
        <v>137</v>
      </c>
      <c r="G90" s="217" t="s">
        <v>138</v>
      </c>
      <c r="H90" s="218">
        <v>670</v>
      </c>
      <c r="I90" s="219"/>
      <c r="J90" s="220">
        <f>ROUND(I90*H90,2)</f>
        <v>0</v>
      </c>
      <c r="K90" s="216" t="s">
        <v>19</v>
      </c>
      <c r="L90" s="44"/>
      <c r="M90" s="221" t="s">
        <v>19</v>
      </c>
      <c r="N90" s="222" t="s">
        <v>46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5" t="s">
        <v>139</v>
      </c>
      <c r="AT90" s="225" t="s">
        <v>135</v>
      </c>
      <c r="AU90" s="225" t="s">
        <v>82</v>
      </c>
      <c r="AY90" s="17" t="s">
        <v>133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7" t="s">
        <v>139</v>
      </c>
      <c r="BK90" s="226">
        <f>ROUND(I90*H90,2)</f>
        <v>0</v>
      </c>
      <c r="BL90" s="17" t="s">
        <v>139</v>
      </c>
      <c r="BM90" s="225" t="s">
        <v>82</v>
      </c>
    </row>
    <row r="91" s="2" customFormat="1">
      <c r="A91" s="38"/>
      <c r="B91" s="39"/>
      <c r="C91" s="40"/>
      <c r="D91" s="227" t="s">
        <v>140</v>
      </c>
      <c r="E91" s="40"/>
      <c r="F91" s="228" t="s">
        <v>141</v>
      </c>
      <c r="G91" s="40"/>
      <c r="H91" s="40"/>
      <c r="I91" s="229"/>
      <c r="J91" s="40"/>
      <c r="K91" s="40"/>
      <c r="L91" s="44"/>
      <c r="M91" s="230"/>
      <c r="N91" s="231"/>
      <c r="O91" s="85"/>
      <c r="P91" s="85"/>
      <c r="Q91" s="85"/>
      <c r="R91" s="85"/>
      <c r="S91" s="85"/>
      <c r="T91" s="86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140</v>
      </c>
      <c r="AU91" s="17" t="s">
        <v>82</v>
      </c>
    </row>
    <row r="92" s="13" customFormat="1">
      <c r="A92" s="13"/>
      <c r="B92" s="232"/>
      <c r="C92" s="233"/>
      <c r="D92" s="227" t="s">
        <v>142</v>
      </c>
      <c r="E92" s="234" t="s">
        <v>19</v>
      </c>
      <c r="F92" s="235" t="s">
        <v>143</v>
      </c>
      <c r="G92" s="233"/>
      <c r="H92" s="236">
        <v>670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142</v>
      </c>
      <c r="AU92" s="242" t="s">
        <v>82</v>
      </c>
      <c r="AV92" s="13" t="s">
        <v>82</v>
      </c>
      <c r="AW92" s="13" t="s">
        <v>35</v>
      </c>
      <c r="AX92" s="13" t="s">
        <v>73</v>
      </c>
      <c r="AY92" s="242" t="s">
        <v>133</v>
      </c>
    </row>
    <row r="93" s="14" customFormat="1">
      <c r="A93" s="14"/>
      <c r="B93" s="243"/>
      <c r="C93" s="244"/>
      <c r="D93" s="227" t="s">
        <v>142</v>
      </c>
      <c r="E93" s="245" t="s">
        <v>19</v>
      </c>
      <c r="F93" s="246" t="s">
        <v>144</v>
      </c>
      <c r="G93" s="244"/>
      <c r="H93" s="245" t="s">
        <v>19</v>
      </c>
      <c r="I93" s="247"/>
      <c r="J93" s="244"/>
      <c r="K93" s="244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142</v>
      </c>
      <c r="AU93" s="252" t="s">
        <v>82</v>
      </c>
      <c r="AV93" s="14" t="s">
        <v>80</v>
      </c>
      <c r="AW93" s="14" t="s">
        <v>35</v>
      </c>
      <c r="AX93" s="14" t="s">
        <v>73</v>
      </c>
      <c r="AY93" s="252" t="s">
        <v>133</v>
      </c>
    </row>
    <row r="94" s="14" customFormat="1">
      <c r="A94" s="14"/>
      <c r="B94" s="243"/>
      <c r="C94" s="244"/>
      <c r="D94" s="227" t="s">
        <v>142</v>
      </c>
      <c r="E94" s="245" t="s">
        <v>19</v>
      </c>
      <c r="F94" s="246" t="s">
        <v>145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142</v>
      </c>
      <c r="AU94" s="252" t="s">
        <v>82</v>
      </c>
      <c r="AV94" s="14" t="s">
        <v>80</v>
      </c>
      <c r="AW94" s="14" t="s">
        <v>35</v>
      </c>
      <c r="AX94" s="14" t="s">
        <v>73</v>
      </c>
      <c r="AY94" s="252" t="s">
        <v>133</v>
      </c>
    </row>
    <row r="95" s="15" customFormat="1">
      <c r="A95" s="15"/>
      <c r="B95" s="253"/>
      <c r="C95" s="254"/>
      <c r="D95" s="227" t="s">
        <v>142</v>
      </c>
      <c r="E95" s="255" t="s">
        <v>19</v>
      </c>
      <c r="F95" s="256" t="s">
        <v>146</v>
      </c>
      <c r="G95" s="254"/>
      <c r="H95" s="257">
        <v>670</v>
      </c>
      <c r="I95" s="258"/>
      <c r="J95" s="254"/>
      <c r="K95" s="254"/>
      <c r="L95" s="259"/>
      <c r="M95" s="260"/>
      <c r="N95" s="261"/>
      <c r="O95" s="261"/>
      <c r="P95" s="261"/>
      <c r="Q95" s="261"/>
      <c r="R95" s="261"/>
      <c r="S95" s="261"/>
      <c r="T95" s="262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3" t="s">
        <v>142</v>
      </c>
      <c r="AU95" s="263" t="s">
        <v>82</v>
      </c>
      <c r="AV95" s="15" t="s">
        <v>139</v>
      </c>
      <c r="AW95" s="15" t="s">
        <v>35</v>
      </c>
      <c r="AX95" s="15" t="s">
        <v>80</v>
      </c>
      <c r="AY95" s="263" t="s">
        <v>133</v>
      </c>
    </row>
    <row r="96" s="2" customFormat="1" ht="44.25" customHeight="1">
      <c r="A96" s="38"/>
      <c r="B96" s="39"/>
      <c r="C96" s="214" t="s">
        <v>82</v>
      </c>
      <c r="D96" s="214" t="s">
        <v>135</v>
      </c>
      <c r="E96" s="215" t="s">
        <v>147</v>
      </c>
      <c r="F96" s="216" t="s">
        <v>148</v>
      </c>
      <c r="G96" s="217" t="s">
        <v>138</v>
      </c>
      <c r="H96" s="218">
        <v>670</v>
      </c>
      <c r="I96" s="219"/>
      <c r="J96" s="220">
        <f>ROUND(I96*H96,2)</f>
        <v>0</v>
      </c>
      <c r="K96" s="216" t="s">
        <v>19</v>
      </c>
      <c r="L96" s="44"/>
      <c r="M96" s="221" t="s">
        <v>19</v>
      </c>
      <c r="N96" s="222" t="s">
        <v>46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5" t="s">
        <v>139</v>
      </c>
      <c r="AT96" s="225" t="s">
        <v>135</v>
      </c>
      <c r="AU96" s="225" t="s">
        <v>82</v>
      </c>
      <c r="AY96" s="17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139</v>
      </c>
      <c r="BK96" s="226">
        <f>ROUND(I96*H96,2)</f>
        <v>0</v>
      </c>
      <c r="BL96" s="17" t="s">
        <v>139</v>
      </c>
      <c r="BM96" s="225" t="s">
        <v>139</v>
      </c>
    </row>
    <row r="97" s="2" customFormat="1">
      <c r="A97" s="38"/>
      <c r="B97" s="39"/>
      <c r="C97" s="40"/>
      <c r="D97" s="227" t="s">
        <v>140</v>
      </c>
      <c r="E97" s="40"/>
      <c r="F97" s="228" t="s">
        <v>149</v>
      </c>
      <c r="G97" s="40"/>
      <c r="H97" s="40"/>
      <c r="I97" s="229"/>
      <c r="J97" s="40"/>
      <c r="K97" s="40"/>
      <c r="L97" s="44"/>
      <c r="M97" s="230"/>
      <c r="N97" s="231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140</v>
      </c>
      <c r="AU97" s="17" t="s">
        <v>82</v>
      </c>
    </row>
    <row r="98" s="13" customFormat="1">
      <c r="A98" s="13"/>
      <c r="B98" s="232"/>
      <c r="C98" s="233"/>
      <c r="D98" s="227" t="s">
        <v>142</v>
      </c>
      <c r="E98" s="234" t="s">
        <v>19</v>
      </c>
      <c r="F98" s="235" t="s">
        <v>143</v>
      </c>
      <c r="G98" s="233"/>
      <c r="H98" s="236">
        <v>670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142</v>
      </c>
      <c r="AU98" s="242" t="s">
        <v>82</v>
      </c>
      <c r="AV98" s="13" t="s">
        <v>82</v>
      </c>
      <c r="AW98" s="13" t="s">
        <v>35</v>
      </c>
      <c r="AX98" s="13" t="s">
        <v>73</v>
      </c>
      <c r="AY98" s="242" t="s">
        <v>133</v>
      </c>
    </row>
    <row r="99" s="15" customFormat="1">
      <c r="A99" s="15"/>
      <c r="B99" s="253"/>
      <c r="C99" s="254"/>
      <c r="D99" s="227" t="s">
        <v>142</v>
      </c>
      <c r="E99" s="255" t="s">
        <v>19</v>
      </c>
      <c r="F99" s="256" t="s">
        <v>146</v>
      </c>
      <c r="G99" s="254"/>
      <c r="H99" s="257">
        <v>670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3" t="s">
        <v>142</v>
      </c>
      <c r="AU99" s="263" t="s">
        <v>82</v>
      </c>
      <c r="AV99" s="15" t="s">
        <v>139</v>
      </c>
      <c r="AW99" s="15" t="s">
        <v>35</v>
      </c>
      <c r="AX99" s="15" t="s">
        <v>80</v>
      </c>
      <c r="AY99" s="263" t="s">
        <v>133</v>
      </c>
    </row>
    <row r="100" s="2" customFormat="1" ht="24.15" customHeight="1">
      <c r="A100" s="38"/>
      <c r="B100" s="39"/>
      <c r="C100" s="214" t="s">
        <v>98</v>
      </c>
      <c r="D100" s="214" t="s">
        <v>135</v>
      </c>
      <c r="E100" s="215" t="s">
        <v>150</v>
      </c>
      <c r="F100" s="216" t="s">
        <v>151</v>
      </c>
      <c r="G100" s="217" t="s">
        <v>138</v>
      </c>
      <c r="H100" s="218">
        <v>670</v>
      </c>
      <c r="I100" s="219"/>
      <c r="J100" s="220">
        <f>ROUND(I100*H100,2)</f>
        <v>0</v>
      </c>
      <c r="K100" s="216" t="s">
        <v>19</v>
      </c>
      <c r="L100" s="44"/>
      <c r="M100" s="221" t="s">
        <v>19</v>
      </c>
      <c r="N100" s="222" t="s">
        <v>46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5" t="s">
        <v>139</v>
      </c>
      <c r="AT100" s="225" t="s">
        <v>135</v>
      </c>
      <c r="AU100" s="225" t="s">
        <v>82</v>
      </c>
      <c r="AY100" s="17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7" t="s">
        <v>139</v>
      </c>
      <c r="BK100" s="226">
        <f>ROUND(I100*H100,2)</f>
        <v>0</v>
      </c>
      <c r="BL100" s="17" t="s">
        <v>139</v>
      </c>
      <c r="BM100" s="225" t="s">
        <v>152</v>
      </c>
    </row>
    <row r="101" s="2" customFormat="1">
      <c r="A101" s="38"/>
      <c r="B101" s="39"/>
      <c r="C101" s="40"/>
      <c r="D101" s="227" t="s">
        <v>140</v>
      </c>
      <c r="E101" s="40"/>
      <c r="F101" s="228" t="s">
        <v>153</v>
      </c>
      <c r="G101" s="40"/>
      <c r="H101" s="40"/>
      <c r="I101" s="229"/>
      <c r="J101" s="40"/>
      <c r="K101" s="40"/>
      <c r="L101" s="44"/>
      <c r="M101" s="230"/>
      <c r="N101" s="231"/>
      <c r="O101" s="85"/>
      <c r="P101" s="85"/>
      <c r="Q101" s="85"/>
      <c r="R101" s="85"/>
      <c r="S101" s="85"/>
      <c r="T101" s="86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140</v>
      </c>
      <c r="AU101" s="17" t="s">
        <v>82</v>
      </c>
    </row>
    <row r="102" s="2" customFormat="1" ht="16.5" customHeight="1">
      <c r="A102" s="38"/>
      <c r="B102" s="39"/>
      <c r="C102" s="214" t="s">
        <v>139</v>
      </c>
      <c r="D102" s="214" t="s">
        <v>135</v>
      </c>
      <c r="E102" s="215" t="s">
        <v>154</v>
      </c>
      <c r="F102" s="216" t="s">
        <v>155</v>
      </c>
      <c r="G102" s="217" t="s">
        <v>138</v>
      </c>
      <c r="H102" s="218">
        <v>-670</v>
      </c>
      <c r="I102" s="219"/>
      <c r="J102" s="220">
        <f>ROUND(I102*H102,2)</f>
        <v>0</v>
      </c>
      <c r="K102" s="216" t="s">
        <v>19</v>
      </c>
      <c r="L102" s="44"/>
      <c r="M102" s="221" t="s">
        <v>19</v>
      </c>
      <c r="N102" s="222" t="s">
        <v>46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139</v>
      </c>
      <c r="AT102" s="225" t="s">
        <v>135</v>
      </c>
      <c r="AU102" s="225" t="s">
        <v>82</v>
      </c>
      <c r="AY102" s="17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139</v>
      </c>
      <c r="BK102" s="226">
        <f>ROUND(I102*H102,2)</f>
        <v>0</v>
      </c>
      <c r="BL102" s="17" t="s">
        <v>139</v>
      </c>
      <c r="BM102" s="225" t="s">
        <v>156</v>
      </c>
    </row>
    <row r="103" s="2" customFormat="1">
      <c r="A103" s="38"/>
      <c r="B103" s="39"/>
      <c r="C103" s="40"/>
      <c r="D103" s="227" t="s">
        <v>140</v>
      </c>
      <c r="E103" s="40"/>
      <c r="F103" s="228" t="s">
        <v>157</v>
      </c>
      <c r="G103" s="40"/>
      <c r="H103" s="40"/>
      <c r="I103" s="229"/>
      <c r="J103" s="40"/>
      <c r="K103" s="40"/>
      <c r="L103" s="44"/>
      <c r="M103" s="264"/>
      <c r="N103" s="265"/>
      <c r="O103" s="266"/>
      <c r="P103" s="266"/>
      <c r="Q103" s="266"/>
      <c r="R103" s="266"/>
      <c r="S103" s="266"/>
      <c r="T103" s="267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140</v>
      </c>
      <c r="AU103" s="17" t="s">
        <v>82</v>
      </c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Zmjbdng1WeV8Zmh8Ikd1UAsiVBPyU1Gb9b9lXJQhu/OstG35vsio3fIX1CDm+lqieCmZ7VRDE5k4C/63KYc6uw==" hashValue="xDvU3pKzcUV4A5vWZuqe02Dm5g3k2FVcxEnffDON8ONLFkzNoM9N7glZvk+QgppIOfKxYcwcdADq2sFjfVfOuw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 s="1" customFormat="1" ht="12" customHeight="1">
      <c r="B8" s="20"/>
      <c r="D8" s="144" t="s">
        <v>108</v>
      </c>
      <c r="L8" s="20"/>
    </row>
    <row r="9" hidden="1" s="2" customFormat="1" ht="16.5" customHeight="1">
      <c r="A9" s="38"/>
      <c r="B9" s="44"/>
      <c r="C9" s="38"/>
      <c r="D9" s="38"/>
      <c r="E9" s="145" t="s">
        <v>109</v>
      </c>
      <c r="F9" s="38"/>
      <c r="G9" s="38"/>
      <c r="H9" s="38"/>
      <c r="I9" s="38"/>
      <c r="J9" s="38"/>
      <c r="K9" s="38"/>
      <c r="L9" s="14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4" t="s">
        <v>110</v>
      </c>
      <c r="E10" s="38"/>
      <c r="F10" s="38"/>
      <c r="G10" s="38"/>
      <c r="H10" s="38"/>
      <c r="I10" s="38"/>
      <c r="J10" s="38"/>
      <c r="K10" s="38"/>
      <c r="L10" s="14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7" t="s">
        <v>158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4" t="s">
        <v>18</v>
      </c>
      <c r="E13" s="38"/>
      <c r="F13" s="134" t="s">
        <v>19</v>
      </c>
      <c r="G13" s="38"/>
      <c r="H13" s="38"/>
      <c r="I13" s="144" t="s">
        <v>20</v>
      </c>
      <c r="J13" s="134" t="s">
        <v>19</v>
      </c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4" t="s">
        <v>21</v>
      </c>
      <c r="E14" s="38"/>
      <c r="F14" s="134" t="s">
        <v>34</v>
      </c>
      <c r="G14" s="38"/>
      <c r="H14" s="38"/>
      <c r="I14" s="144" t="s">
        <v>23</v>
      </c>
      <c r="J14" s="148" t="str">
        <f>'Rekapitulace stavby'!AN8</f>
        <v>30.5.2025</v>
      </c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4" t="s">
        <v>26</v>
      </c>
      <c r="J16" s="134" t="s">
        <v>27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4" t="s">
        <v>28</v>
      </c>
      <c r="F17" s="38"/>
      <c r="G17" s="38"/>
      <c r="H17" s="38"/>
      <c r="I17" s="144" t="s">
        <v>29</v>
      </c>
      <c r="J17" s="134" t="s">
        <v>30</v>
      </c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4" t="s">
        <v>31</v>
      </c>
      <c r="E19" s="38"/>
      <c r="F19" s="38"/>
      <c r="G19" s="38"/>
      <c r="H19" s="38"/>
      <c r="I19" s="144" t="s">
        <v>26</v>
      </c>
      <c r="J19" s="33" t="str">
        <f>'Rekapitulace stavby'!AN13</f>
        <v>Vyplň údaj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4"/>
      <c r="G20" s="134"/>
      <c r="H20" s="134"/>
      <c r="I20" s="144" t="s">
        <v>29</v>
      </c>
      <c r="J20" s="33" t="str">
        <f>'Rekapitulace stavby'!AN14</f>
        <v>Vyplň údaj</v>
      </c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4" t="s">
        <v>33</v>
      </c>
      <c r="E22" s="38"/>
      <c r="F22" s="38"/>
      <c r="G22" s="38"/>
      <c r="H22" s="38"/>
      <c r="I22" s="144" t="s">
        <v>26</v>
      </c>
      <c r="J22" s="134" t="str">
        <f>IF('Rekapitulace stavby'!AN16="","",'Rekapitulace stavby'!AN16)</f>
        <v/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4" t="str">
        <f>IF('Rekapitulace stavby'!E17="","",'Rekapitulace stavby'!E17)</f>
        <v xml:space="preserve"> </v>
      </c>
      <c r="F23" s="38"/>
      <c r="G23" s="38"/>
      <c r="H23" s="38"/>
      <c r="I23" s="144" t="s">
        <v>29</v>
      </c>
      <c r="J23" s="134" t="str">
        <f>IF('Rekapitulace stavby'!AN17="","",'Rekapitulace stavby'!AN17)</f>
        <v/>
      </c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4" t="s">
        <v>36</v>
      </c>
      <c r="E25" s="38"/>
      <c r="F25" s="38"/>
      <c r="G25" s="38"/>
      <c r="H25" s="38"/>
      <c r="I25" s="144" t="s">
        <v>26</v>
      </c>
      <c r="J25" s="134" t="str">
        <f>IF('Rekapitulace stavby'!AN19="","",'Rekapitulace stavby'!AN19)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4" t="str">
        <f>IF('Rekapitulace stavby'!E20="","",'Rekapitulace stavby'!E20)</f>
        <v xml:space="preserve"> </v>
      </c>
      <c r="F26" s="38"/>
      <c r="G26" s="38"/>
      <c r="H26" s="38"/>
      <c r="I26" s="144" t="s">
        <v>29</v>
      </c>
      <c r="J26" s="134" t="str">
        <f>IF('Rekapitulace stavby'!AN20="","",'Rekapitulace stavby'!AN20)</f>
        <v/>
      </c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4" t="s">
        <v>37</v>
      </c>
      <c r="E28" s="38"/>
      <c r="F28" s="38"/>
      <c r="G28" s="38"/>
      <c r="H28" s="38"/>
      <c r="I28" s="38"/>
      <c r="J28" s="38"/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3"/>
      <c r="E31" s="153"/>
      <c r="F31" s="153"/>
      <c r="G31" s="153"/>
      <c r="H31" s="153"/>
      <c r="I31" s="153"/>
      <c r="J31" s="153"/>
      <c r="K31" s="153"/>
      <c r="L31" s="14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4" t="s">
        <v>39</v>
      </c>
      <c r="E32" s="38"/>
      <c r="F32" s="38"/>
      <c r="G32" s="38"/>
      <c r="H32" s="38"/>
      <c r="I32" s="38"/>
      <c r="J32" s="155">
        <f>ROUND(J89, 2)</f>
        <v>0</v>
      </c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6" t="s">
        <v>41</v>
      </c>
      <c r="G34" s="38"/>
      <c r="H34" s="38"/>
      <c r="I34" s="156" t="s">
        <v>40</v>
      </c>
      <c r="J34" s="156" t="s">
        <v>42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7" t="s">
        <v>43</v>
      </c>
      <c r="E35" s="144" t="s">
        <v>44</v>
      </c>
      <c r="F35" s="158">
        <f>ROUND((SUM(BE89:BE126)),  2)</f>
        <v>0</v>
      </c>
      <c r="G35" s="38"/>
      <c r="H35" s="38"/>
      <c r="I35" s="159">
        <v>0.20999999999999999</v>
      </c>
      <c r="J35" s="158">
        <f>ROUND(((SUM(BE89:BE126))*I35),  2)</f>
        <v>0</v>
      </c>
      <c r="K35" s="38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45</v>
      </c>
      <c r="F36" s="158">
        <f>ROUND((SUM(BF89:BF126)),  2)</f>
        <v>0</v>
      </c>
      <c r="G36" s="38"/>
      <c r="H36" s="38"/>
      <c r="I36" s="159">
        <v>0.12</v>
      </c>
      <c r="J36" s="158">
        <f>ROUND(((SUM(BF89:BF126))*I36),  2)</f>
        <v>0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44" t="s">
        <v>43</v>
      </c>
      <c r="E37" s="144" t="s">
        <v>46</v>
      </c>
      <c r="F37" s="158">
        <f>ROUND((SUM(BG89:BG126)),  2)</f>
        <v>0</v>
      </c>
      <c r="G37" s="38"/>
      <c r="H37" s="38"/>
      <c r="I37" s="159">
        <v>0.20999999999999999</v>
      </c>
      <c r="J37" s="158">
        <f>0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47</v>
      </c>
      <c r="F38" s="158">
        <f>ROUND((SUM(BH89:BH126)),  2)</f>
        <v>0</v>
      </c>
      <c r="G38" s="38"/>
      <c r="H38" s="38"/>
      <c r="I38" s="159">
        <v>0.12</v>
      </c>
      <c r="J38" s="158">
        <f>0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48</v>
      </c>
      <c r="F39" s="158">
        <f>ROUND((SUM(BI89:BI126)),  2)</f>
        <v>0</v>
      </c>
      <c r="G39" s="38"/>
      <c r="H39" s="38"/>
      <c r="I39" s="159">
        <v>0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hidden="1" s="2" customFormat="1" ht="6.96" customHeight="1">
      <c r="A46" s="38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112</v>
      </c>
      <c r="D47" s="40"/>
      <c r="E47" s="40"/>
      <c r="F47" s="40"/>
      <c r="G47" s="40"/>
      <c r="H47" s="40"/>
      <c r="I47" s="40"/>
      <c r="J47" s="40"/>
      <c r="K47" s="40"/>
      <c r="L47" s="14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26.25" customHeight="1">
      <c r="A50" s="38"/>
      <c r="B50" s="39"/>
      <c r="C50" s="40"/>
      <c r="D50" s="40"/>
      <c r="E50" s="171" t="str">
        <f>E7</f>
        <v>Tichá Orlice, Čermná, Letohrad – Verměřovice, odstranění povodňových škod</v>
      </c>
      <c r="F50" s="32"/>
      <c r="G50" s="32"/>
      <c r="H50" s="32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108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71" t="s">
        <v>109</v>
      </c>
      <c r="F52" s="40"/>
      <c r="G52" s="40"/>
      <c r="H52" s="40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110</v>
      </c>
      <c r="D53" s="40"/>
      <c r="E53" s="40"/>
      <c r="F53" s="40"/>
      <c r="G53" s="40"/>
      <c r="H53" s="40"/>
      <c r="I53" s="40"/>
      <c r="J53" s="40"/>
      <c r="K53" s="40"/>
      <c r="L53" s="14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70" t="str">
        <f>E11</f>
        <v>VRN - Vedlejší rozpočtové náklady</v>
      </c>
      <c r="F54" s="40"/>
      <c r="G54" s="40"/>
      <c r="H54" s="40"/>
      <c r="I54" s="40"/>
      <c r="J54" s="40"/>
      <c r="K54" s="40"/>
      <c r="L54" s="14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32" t="s">
        <v>23</v>
      </c>
      <c r="J56" s="73" t="str">
        <f>IF(J14="","",J14)</f>
        <v>30.5.2025</v>
      </c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Povodí Labe, státní podnik</v>
      </c>
      <c r="G58" s="40"/>
      <c r="H58" s="40"/>
      <c r="I58" s="32" t="s">
        <v>33</v>
      </c>
      <c r="J58" s="36" t="str">
        <f>E23</f>
        <v xml:space="preserve"> </v>
      </c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31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2" t="s">
        <v>113</v>
      </c>
      <c r="D61" s="173"/>
      <c r="E61" s="173"/>
      <c r="F61" s="173"/>
      <c r="G61" s="173"/>
      <c r="H61" s="173"/>
      <c r="I61" s="173"/>
      <c r="J61" s="174" t="s">
        <v>114</v>
      </c>
      <c r="K61" s="173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5" t="s">
        <v>71</v>
      </c>
      <c r="D63" s="40"/>
      <c r="E63" s="40"/>
      <c r="F63" s="40"/>
      <c r="G63" s="40"/>
      <c r="H63" s="40"/>
      <c r="I63" s="40"/>
      <c r="J63" s="103">
        <f>J89</f>
        <v>0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115</v>
      </c>
    </row>
    <row r="64" hidden="1" s="9" customFormat="1" ht="24.96" customHeight="1">
      <c r="A64" s="9"/>
      <c r="B64" s="176"/>
      <c r="C64" s="177"/>
      <c r="D64" s="178" t="s">
        <v>158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2"/>
      <c r="C65" s="126"/>
      <c r="D65" s="183" t="s">
        <v>159</v>
      </c>
      <c r="E65" s="184"/>
      <c r="F65" s="184"/>
      <c r="G65" s="184"/>
      <c r="H65" s="184"/>
      <c r="I65" s="184"/>
      <c r="J65" s="185">
        <f>J91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2"/>
      <c r="C66" s="126"/>
      <c r="D66" s="183" t="s">
        <v>160</v>
      </c>
      <c r="E66" s="184"/>
      <c r="F66" s="184"/>
      <c r="G66" s="184"/>
      <c r="H66" s="184"/>
      <c r="I66" s="184"/>
      <c r="J66" s="185">
        <f>J107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2"/>
      <c r="C67" s="126"/>
      <c r="D67" s="183" t="s">
        <v>161</v>
      </c>
      <c r="E67" s="184"/>
      <c r="F67" s="184"/>
      <c r="G67" s="184"/>
      <c r="H67" s="184"/>
      <c r="I67" s="184"/>
      <c r="J67" s="185">
        <f>J123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6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118</v>
      </c>
      <c r="D74" s="40"/>
      <c r="E74" s="40"/>
      <c r="F74" s="40"/>
      <c r="G74" s="40"/>
      <c r="H74" s="40"/>
      <c r="I74" s="40"/>
      <c r="J74" s="40"/>
      <c r="K74" s="40"/>
      <c r="L74" s="14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71" t="str">
        <f>E7</f>
        <v>Tichá Orlice, Čermná, Letohrad – Verměřovice, odstranění povodňových škod</v>
      </c>
      <c r="F77" s="32"/>
      <c r="G77" s="32"/>
      <c r="H77" s="32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108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71" t="s">
        <v>109</v>
      </c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110</v>
      </c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70" t="str">
        <f>E11</f>
        <v>VRN - Vedlejší rozpočtové náklady</v>
      </c>
      <c r="F81" s="40"/>
      <c r="G81" s="40"/>
      <c r="H81" s="40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 xml:space="preserve"> </v>
      </c>
      <c r="G83" s="40"/>
      <c r="H83" s="40"/>
      <c r="I83" s="32" t="s">
        <v>23</v>
      </c>
      <c r="J83" s="73" t="str">
        <f>IF(J14="","",J14)</f>
        <v>30.5.2025</v>
      </c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Povodí Labe, státní podnik</v>
      </c>
      <c r="G85" s="40"/>
      <c r="H85" s="40"/>
      <c r="I85" s="32" t="s">
        <v>33</v>
      </c>
      <c r="J85" s="36" t="str">
        <f>E23</f>
        <v xml:space="preserve"> </v>
      </c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31</v>
      </c>
      <c r="D86" s="40"/>
      <c r="E86" s="40"/>
      <c r="F86" s="27" t="str">
        <f>IF(E20="","",E20)</f>
        <v>Vyplň údaj</v>
      </c>
      <c r="G86" s="40"/>
      <c r="H86" s="40"/>
      <c r="I86" s="32" t="s">
        <v>36</v>
      </c>
      <c r="J86" s="36" t="str">
        <f>E26</f>
        <v xml:space="preserve"> </v>
      </c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7"/>
      <c r="B88" s="188"/>
      <c r="C88" s="189" t="s">
        <v>119</v>
      </c>
      <c r="D88" s="190" t="s">
        <v>58</v>
      </c>
      <c r="E88" s="190" t="s">
        <v>54</v>
      </c>
      <c r="F88" s="190" t="s">
        <v>55</v>
      </c>
      <c r="G88" s="190" t="s">
        <v>120</v>
      </c>
      <c r="H88" s="190" t="s">
        <v>121</v>
      </c>
      <c r="I88" s="190" t="s">
        <v>122</v>
      </c>
      <c r="J88" s="190" t="s">
        <v>114</v>
      </c>
      <c r="K88" s="191" t="s">
        <v>123</v>
      </c>
      <c r="L88" s="192"/>
      <c r="M88" s="93" t="s">
        <v>19</v>
      </c>
      <c r="N88" s="94" t="s">
        <v>43</v>
      </c>
      <c r="O88" s="94" t="s">
        <v>124</v>
      </c>
      <c r="P88" s="94" t="s">
        <v>125</v>
      </c>
      <c r="Q88" s="94" t="s">
        <v>126</v>
      </c>
      <c r="R88" s="94" t="s">
        <v>127</v>
      </c>
      <c r="S88" s="94" t="s">
        <v>128</v>
      </c>
      <c r="T88" s="95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8"/>
      <c r="B89" s="39"/>
      <c r="C89" s="100" t="s">
        <v>130</v>
      </c>
      <c r="D89" s="40"/>
      <c r="E89" s="40"/>
      <c r="F89" s="40"/>
      <c r="G89" s="40"/>
      <c r="H89" s="40"/>
      <c r="I89" s="40"/>
      <c r="J89" s="193">
        <f>BK89</f>
        <v>0</v>
      </c>
      <c r="K89" s="40"/>
      <c r="L89" s="44"/>
      <c r="M89" s="96"/>
      <c r="N89" s="194"/>
      <c r="O89" s="97"/>
      <c r="P89" s="195">
        <f>P90</f>
        <v>0</v>
      </c>
      <c r="Q89" s="97"/>
      <c r="R89" s="195">
        <f>R90</f>
        <v>0</v>
      </c>
      <c r="S89" s="97"/>
      <c r="T89" s="196">
        <f>T90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72</v>
      </c>
      <c r="AU89" s="17" t="s">
        <v>115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72</v>
      </c>
      <c r="E90" s="201" t="s">
        <v>88</v>
      </c>
      <c r="F90" s="201" t="s">
        <v>89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P91+P107+P123</f>
        <v>0</v>
      </c>
      <c r="Q90" s="206"/>
      <c r="R90" s="207">
        <f>R91+R107+R123</f>
        <v>0</v>
      </c>
      <c r="S90" s="206"/>
      <c r="T90" s="208">
        <f>T91+T107+T123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162</v>
      </c>
      <c r="AT90" s="210" t="s">
        <v>72</v>
      </c>
      <c r="AU90" s="210" t="s">
        <v>73</v>
      </c>
      <c r="AY90" s="209" t="s">
        <v>133</v>
      </c>
      <c r="BK90" s="211">
        <f>BK91+BK107+BK123</f>
        <v>0</v>
      </c>
    </row>
    <row r="91" s="12" customFormat="1" ht="22.8" customHeight="1">
      <c r="A91" s="12"/>
      <c r="B91" s="198"/>
      <c r="C91" s="199"/>
      <c r="D91" s="200" t="s">
        <v>72</v>
      </c>
      <c r="E91" s="212" t="s">
        <v>163</v>
      </c>
      <c r="F91" s="212" t="s">
        <v>164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SUM(P92:P106)</f>
        <v>0</v>
      </c>
      <c r="Q91" s="206"/>
      <c r="R91" s="207">
        <f>SUM(R92:R106)</f>
        <v>0</v>
      </c>
      <c r="S91" s="206"/>
      <c r="T91" s="208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162</v>
      </c>
      <c r="AT91" s="210" t="s">
        <v>72</v>
      </c>
      <c r="AU91" s="210" t="s">
        <v>80</v>
      </c>
      <c r="AY91" s="209" t="s">
        <v>133</v>
      </c>
      <c r="BK91" s="211">
        <f>SUM(BK92:BK106)</f>
        <v>0</v>
      </c>
    </row>
    <row r="92" s="2" customFormat="1" ht="16.5" customHeight="1">
      <c r="A92" s="38"/>
      <c r="B92" s="39"/>
      <c r="C92" s="214" t="s">
        <v>80</v>
      </c>
      <c r="D92" s="214" t="s">
        <v>135</v>
      </c>
      <c r="E92" s="215" t="s">
        <v>165</v>
      </c>
      <c r="F92" s="216" t="s">
        <v>166</v>
      </c>
      <c r="G92" s="217" t="s">
        <v>167</v>
      </c>
      <c r="H92" s="218">
        <v>1</v>
      </c>
      <c r="I92" s="219"/>
      <c r="J92" s="220">
        <f>ROUND(I92*H92,2)</f>
        <v>0</v>
      </c>
      <c r="K92" s="216" t="s">
        <v>19</v>
      </c>
      <c r="L92" s="44"/>
      <c r="M92" s="221" t="s">
        <v>19</v>
      </c>
      <c r="N92" s="222" t="s">
        <v>46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5" t="s">
        <v>139</v>
      </c>
      <c r="AT92" s="225" t="s">
        <v>135</v>
      </c>
      <c r="AU92" s="225" t="s">
        <v>82</v>
      </c>
      <c r="AY92" s="17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7" t="s">
        <v>139</v>
      </c>
      <c r="BK92" s="226">
        <f>ROUND(I92*H92,2)</f>
        <v>0</v>
      </c>
      <c r="BL92" s="17" t="s">
        <v>139</v>
      </c>
      <c r="BM92" s="225" t="s">
        <v>82</v>
      </c>
    </row>
    <row r="93" s="13" customFormat="1">
      <c r="A93" s="13"/>
      <c r="B93" s="232"/>
      <c r="C93" s="233"/>
      <c r="D93" s="227" t="s">
        <v>142</v>
      </c>
      <c r="E93" s="234" t="s">
        <v>19</v>
      </c>
      <c r="F93" s="235" t="s">
        <v>80</v>
      </c>
      <c r="G93" s="233"/>
      <c r="H93" s="236">
        <v>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142</v>
      </c>
      <c r="AU93" s="242" t="s">
        <v>82</v>
      </c>
      <c r="AV93" s="13" t="s">
        <v>82</v>
      </c>
      <c r="AW93" s="13" t="s">
        <v>35</v>
      </c>
      <c r="AX93" s="13" t="s">
        <v>73</v>
      </c>
      <c r="AY93" s="242" t="s">
        <v>133</v>
      </c>
    </row>
    <row r="94" s="14" customFormat="1">
      <c r="A94" s="14"/>
      <c r="B94" s="243"/>
      <c r="C94" s="244"/>
      <c r="D94" s="227" t="s">
        <v>142</v>
      </c>
      <c r="E94" s="245" t="s">
        <v>19</v>
      </c>
      <c r="F94" s="246" t="s">
        <v>168</v>
      </c>
      <c r="G94" s="244"/>
      <c r="H94" s="245" t="s">
        <v>19</v>
      </c>
      <c r="I94" s="247"/>
      <c r="J94" s="244"/>
      <c r="K94" s="244"/>
      <c r="L94" s="248"/>
      <c r="M94" s="249"/>
      <c r="N94" s="250"/>
      <c r="O94" s="250"/>
      <c r="P94" s="250"/>
      <c r="Q94" s="250"/>
      <c r="R94" s="250"/>
      <c r="S94" s="250"/>
      <c r="T94" s="25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2" t="s">
        <v>142</v>
      </c>
      <c r="AU94" s="252" t="s">
        <v>82</v>
      </c>
      <c r="AV94" s="14" t="s">
        <v>80</v>
      </c>
      <c r="AW94" s="14" t="s">
        <v>35</v>
      </c>
      <c r="AX94" s="14" t="s">
        <v>73</v>
      </c>
      <c r="AY94" s="252" t="s">
        <v>133</v>
      </c>
    </row>
    <row r="95" s="14" customFormat="1">
      <c r="A95" s="14"/>
      <c r="B95" s="243"/>
      <c r="C95" s="244"/>
      <c r="D95" s="227" t="s">
        <v>142</v>
      </c>
      <c r="E95" s="245" t="s">
        <v>19</v>
      </c>
      <c r="F95" s="246" t="s">
        <v>169</v>
      </c>
      <c r="G95" s="244"/>
      <c r="H95" s="245" t="s">
        <v>19</v>
      </c>
      <c r="I95" s="247"/>
      <c r="J95" s="244"/>
      <c r="K95" s="244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142</v>
      </c>
      <c r="AU95" s="252" t="s">
        <v>82</v>
      </c>
      <c r="AV95" s="14" t="s">
        <v>80</v>
      </c>
      <c r="AW95" s="14" t="s">
        <v>35</v>
      </c>
      <c r="AX95" s="14" t="s">
        <v>73</v>
      </c>
      <c r="AY95" s="252" t="s">
        <v>133</v>
      </c>
    </row>
    <row r="96" s="14" customFormat="1">
      <c r="A96" s="14"/>
      <c r="B96" s="243"/>
      <c r="C96" s="244"/>
      <c r="D96" s="227" t="s">
        <v>142</v>
      </c>
      <c r="E96" s="245" t="s">
        <v>19</v>
      </c>
      <c r="F96" s="246" t="s">
        <v>170</v>
      </c>
      <c r="G96" s="244"/>
      <c r="H96" s="245" t="s">
        <v>19</v>
      </c>
      <c r="I96" s="247"/>
      <c r="J96" s="244"/>
      <c r="K96" s="244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142</v>
      </c>
      <c r="AU96" s="252" t="s">
        <v>82</v>
      </c>
      <c r="AV96" s="14" t="s">
        <v>80</v>
      </c>
      <c r="AW96" s="14" t="s">
        <v>35</v>
      </c>
      <c r="AX96" s="14" t="s">
        <v>73</v>
      </c>
      <c r="AY96" s="252" t="s">
        <v>133</v>
      </c>
    </row>
    <row r="97" s="14" customFormat="1">
      <c r="A97" s="14"/>
      <c r="B97" s="243"/>
      <c r="C97" s="244"/>
      <c r="D97" s="227" t="s">
        <v>142</v>
      </c>
      <c r="E97" s="245" t="s">
        <v>19</v>
      </c>
      <c r="F97" s="246" t="s">
        <v>171</v>
      </c>
      <c r="G97" s="244"/>
      <c r="H97" s="245" t="s">
        <v>19</v>
      </c>
      <c r="I97" s="247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142</v>
      </c>
      <c r="AU97" s="252" t="s">
        <v>82</v>
      </c>
      <c r="AV97" s="14" t="s">
        <v>80</v>
      </c>
      <c r="AW97" s="14" t="s">
        <v>35</v>
      </c>
      <c r="AX97" s="14" t="s">
        <v>73</v>
      </c>
      <c r="AY97" s="252" t="s">
        <v>133</v>
      </c>
    </row>
    <row r="98" s="14" customFormat="1">
      <c r="A98" s="14"/>
      <c r="B98" s="243"/>
      <c r="C98" s="244"/>
      <c r="D98" s="227" t="s">
        <v>142</v>
      </c>
      <c r="E98" s="245" t="s">
        <v>19</v>
      </c>
      <c r="F98" s="246" t="s">
        <v>172</v>
      </c>
      <c r="G98" s="244"/>
      <c r="H98" s="245" t="s">
        <v>19</v>
      </c>
      <c r="I98" s="247"/>
      <c r="J98" s="244"/>
      <c r="K98" s="244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142</v>
      </c>
      <c r="AU98" s="252" t="s">
        <v>82</v>
      </c>
      <c r="AV98" s="14" t="s">
        <v>80</v>
      </c>
      <c r="AW98" s="14" t="s">
        <v>35</v>
      </c>
      <c r="AX98" s="14" t="s">
        <v>73</v>
      </c>
      <c r="AY98" s="252" t="s">
        <v>133</v>
      </c>
    </row>
    <row r="99" s="14" customFormat="1">
      <c r="A99" s="14"/>
      <c r="B99" s="243"/>
      <c r="C99" s="244"/>
      <c r="D99" s="227" t="s">
        <v>142</v>
      </c>
      <c r="E99" s="245" t="s">
        <v>19</v>
      </c>
      <c r="F99" s="246" t="s">
        <v>173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142</v>
      </c>
      <c r="AU99" s="252" t="s">
        <v>82</v>
      </c>
      <c r="AV99" s="14" t="s">
        <v>80</v>
      </c>
      <c r="AW99" s="14" t="s">
        <v>35</v>
      </c>
      <c r="AX99" s="14" t="s">
        <v>73</v>
      </c>
      <c r="AY99" s="252" t="s">
        <v>133</v>
      </c>
    </row>
    <row r="100" s="14" customFormat="1">
      <c r="A100" s="14"/>
      <c r="B100" s="243"/>
      <c r="C100" s="244"/>
      <c r="D100" s="227" t="s">
        <v>142</v>
      </c>
      <c r="E100" s="245" t="s">
        <v>19</v>
      </c>
      <c r="F100" s="246" t="s">
        <v>174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142</v>
      </c>
      <c r="AU100" s="252" t="s">
        <v>82</v>
      </c>
      <c r="AV100" s="14" t="s">
        <v>80</v>
      </c>
      <c r="AW100" s="14" t="s">
        <v>35</v>
      </c>
      <c r="AX100" s="14" t="s">
        <v>73</v>
      </c>
      <c r="AY100" s="252" t="s">
        <v>133</v>
      </c>
    </row>
    <row r="101" s="15" customFormat="1">
      <c r="A101" s="15"/>
      <c r="B101" s="253"/>
      <c r="C101" s="254"/>
      <c r="D101" s="227" t="s">
        <v>142</v>
      </c>
      <c r="E101" s="255" t="s">
        <v>19</v>
      </c>
      <c r="F101" s="256" t="s">
        <v>146</v>
      </c>
      <c r="G101" s="254"/>
      <c r="H101" s="257">
        <v>1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142</v>
      </c>
      <c r="AU101" s="263" t="s">
        <v>82</v>
      </c>
      <c r="AV101" s="15" t="s">
        <v>139</v>
      </c>
      <c r="AW101" s="15" t="s">
        <v>35</v>
      </c>
      <c r="AX101" s="15" t="s">
        <v>80</v>
      </c>
      <c r="AY101" s="263" t="s">
        <v>133</v>
      </c>
    </row>
    <row r="102" s="2" customFormat="1" ht="62.7" customHeight="1">
      <c r="A102" s="38"/>
      <c r="B102" s="39"/>
      <c r="C102" s="214" t="s">
        <v>82</v>
      </c>
      <c r="D102" s="214" t="s">
        <v>135</v>
      </c>
      <c r="E102" s="215" t="s">
        <v>175</v>
      </c>
      <c r="F102" s="216" t="s">
        <v>176</v>
      </c>
      <c r="G102" s="217" t="s">
        <v>167</v>
      </c>
      <c r="H102" s="218">
        <v>1</v>
      </c>
      <c r="I102" s="219"/>
      <c r="J102" s="220">
        <f>ROUND(I102*H102,2)</f>
        <v>0</v>
      </c>
      <c r="K102" s="216" t="s">
        <v>19</v>
      </c>
      <c r="L102" s="44"/>
      <c r="M102" s="221" t="s">
        <v>19</v>
      </c>
      <c r="N102" s="222" t="s">
        <v>46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139</v>
      </c>
      <c r="AT102" s="225" t="s">
        <v>135</v>
      </c>
      <c r="AU102" s="225" t="s">
        <v>82</v>
      </c>
      <c r="AY102" s="17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139</v>
      </c>
      <c r="BK102" s="226">
        <f>ROUND(I102*H102,2)</f>
        <v>0</v>
      </c>
      <c r="BL102" s="17" t="s">
        <v>139</v>
      </c>
      <c r="BM102" s="225" t="s">
        <v>139</v>
      </c>
    </row>
    <row r="103" s="2" customFormat="1" ht="24.15" customHeight="1">
      <c r="A103" s="38"/>
      <c r="B103" s="39"/>
      <c r="C103" s="214" t="s">
        <v>98</v>
      </c>
      <c r="D103" s="214" t="s">
        <v>135</v>
      </c>
      <c r="E103" s="215" t="s">
        <v>177</v>
      </c>
      <c r="F103" s="216" t="s">
        <v>178</v>
      </c>
      <c r="G103" s="217" t="s">
        <v>167</v>
      </c>
      <c r="H103" s="218">
        <v>1</v>
      </c>
      <c r="I103" s="219"/>
      <c r="J103" s="220">
        <f>ROUND(I103*H103,2)</f>
        <v>0</v>
      </c>
      <c r="K103" s="216" t="s">
        <v>19</v>
      </c>
      <c r="L103" s="44"/>
      <c r="M103" s="221" t="s">
        <v>19</v>
      </c>
      <c r="N103" s="222" t="s">
        <v>46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139</v>
      </c>
      <c r="AT103" s="225" t="s">
        <v>135</v>
      </c>
      <c r="AU103" s="225" t="s">
        <v>82</v>
      </c>
      <c r="AY103" s="17" t="s">
        <v>133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139</v>
      </c>
      <c r="BK103" s="226">
        <f>ROUND(I103*H103,2)</f>
        <v>0</v>
      </c>
      <c r="BL103" s="17" t="s">
        <v>139</v>
      </c>
      <c r="BM103" s="225" t="s">
        <v>152</v>
      </c>
    </row>
    <row r="104" s="2" customFormat="1" ht="66.75" customHeight="1">
      <c r="A104" s="38"/>
      <c r="B104" s="39"/>
      <c r="C104" s="214" t="s">
        <v>139</v>
      </c>
      <c r="D104" s="214" t="s">
        <v>135</v>
      </c>
      <c r="E104" s="215" t="s">
        <v>179</v>
      </c>
      <c r="F104" s="216" t="s">
        <v>180</v>
      </c>
      <c r="G104" s="217" t="s">
        <v>167</v>
      </c>
      <c r="H104" s="218">
        <v>1</v>
      </c>
      <c r="I104" s="219"/>
      <c r="J104" s="220">
        <f>ROUND(I104*H104,2)</f>
        <v>0</v>
      </c>
      <c r="K104" s="216" t="s">
        <v>19</v>
      </c>
      <c r="L104" s="44"/>
      <c r="M104" s="221" t="s">
        <v>19</v>
      </c>
      <c r="N104" s="222" t="s">
        <v>46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5" t="s">
        <v>139</v>
      </c>
      <c r="AT104" s="225" t="s">
        <v>135</v>
      </c>
      <c r="AU104" s="225" t="s">
        <v>82</v>
      </c>
      <c r="AY104" s="17" t="s">
        <v>133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7" t="s">
        <v>139</v>
      </c>
      <c r="BK104" s="226">
        <f>ROUND(I104*H104,2)</f>
        <v>0</v>
      </c>
      <c r="BL104" s="17" t="s">
        <v>139</v>
      </c>
      <c r="BM104" s="225" t="s">
        <v>156</v>
      </c>
    </row>
    <row r="105" s="2" customFormat="1" ht="24.15" customHeight="1">
      <c r="A105" s="38"/>
      <c r="B105" s="39"/>
      <c r="C105" s="214" t="s">
        <v>162</v>
      </c>
      <c r="D105" s="214" t="s">
        <v>135</v>
      </c>
      <c r="E105" s="215" t="s">
        <v>181</v>
      </c>
      <c r="F105" s="216" t="s">
        <v>182</v>
      </c>
      <c r="G105" s="217" t="s">
        <v>167</v>
      </c>
      <c r="H105" s="218">
        <v>1</v>
      </c>
      <c r="I105" s="219"/>
      <c r="J105" s="220">
        <f>ROUND(I105*H105,2)</f>
        <v>0</v>
      </c>
      <c r="K105" s="216" t="s">
        <v>19</v>
      </c>
      <c r="L105" s="44"/>
      <c r="M105" s="221" t="s">
        <v>19</v>
      </c>
      <c r="N105" s="222" t="s">
        <v>46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5" t="s">
        <v>139</v>
      </c>
      <c r="AT105" s="225" t="s">
        <v>135</v>
      </c>
      <c r="AU105" s="225" t="s">
        <v>82</v>
      </c>
      <c r="AY105" s="17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7" t="s">
        <v>139</v>
      </c>
      <c r="BK105" s="226">
        <f>ROUND(I105*H105,2)</f>
        <v>0</v>
      </c>
      <c r="BL105" s="17" t="s">
        <v>139</v>
      </c>
      <c r="BM105" s="225" t="s">
        <v>183</v>
      </c>
    </row>
    <row r="106" s="2" customFormat="1" ht="24.15" customHeight="1">
      <c r="A106" s="38"/>
      <c r="B106" s="39"/>
      <c r="C106" s="214" t="s">
        <v>152</v>
      </c>
      <c r="D106" s="214" t="s">
        <v>135</v>
      </c>
      <c r="E106" s="215" t="s">
        <v>184</v>
      </c>
      <c r="F106" s="216" t="s">
        <v>185</v>
      </c>
      <c r="G106" s="217" t="s">
        <v>167</v>
      </c>
      <c r="H106" s="218">
        <v>1</v>
      </c>
      <c r="I106" s="219"/>
      <c r="J106" s="220">
        <f>ROUND(I106*H106,2)</f>
        <v>0</v>
      </c>
      <c r="K106" s="216" t="s">
        <v>19</v>
      </c>
      <c r="L106" s="44"/>
      <c r="M106" s="221" t="s">
        <v>19</v>
      </c>
      <c r="N106" s="222" t="s">
        <v>46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5" t="s">
        <v>139</v>
      </c>
      <c r="AT106" s="225" t="s">
        <v>135</v>
      </c>
      <c r="AU106" s="225" t="s">
        <v>82</v>
      </c>
      <c r="AY106" s="17" t="s">
        <v>133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139</v>
      </c>
      <c r="BK106" s="226">
        <f>ROUND(I106*H106,2)</f>
        <v>0</v>
      </c>
      <c r="BL106" s="17" t="s">
        <v>139</v>
      </c>
      <c r="BM106" s="225" t="s">
        <v>8</v>
      </c>
    </row>
    <row r="107" s="12" customFormat="1" ht="22.8" customHeight="1">
      <c r="A107" s="12"/>
      <c r="B107" s="198"/>
      <c r="C107" s="199"/>
      <c r="D107" s="200" t="s">
        <v>72</v>
      </c>
      <c r="E107" s="212" t="s">
        <v>186</v>
      </c>
      <c r="F107" s="212" t="s">
        <v>187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SUM(P108:P122)</f>
        <v>0</v>
      </c>
      <c r="Q107" s="206"/>
      <c r="R107" s="207">
        <f>SUM(R108:R122)</f>
        <v>0</v>
      </c>
      <c r="S107" s="206"/>
      <c r="T107" s="208">
        <f>SUM(T108:T122)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162</v>
      </c>
      <c r="AT107" s="210" t="s">
        <v>72</v>
      </c>
      <c r="AU107" s="210" t="s">
        <v>80</v>
      </c>
      <c r="AY107" s="209" t="s">
        <v>133</v>
      </c>
      <c r="BK107" s="211">
        <f>SUM(BK108:BK122)</f>
        <v>0</v>
      </c>
    </row>
    <row r="108" s="2" customFormat="1" ht="24.15" customHeight="1">
      <c r="A108" s="38"/>
      <c r="B108" s="39"/>
      <c r="C108" s="214" t="s">
        <v>188</v>
      </c>
      <c r="D108" s="214" t="s">
        <v>135</v>
      </c>
      <c r="E108" s="215" t="s">
        <v>189</v>
      </c>
      <c r="F108" s="216" t="s">
        <v>190</v>
      </c>
      <c r="G108" s="217" t="s">
        <v>167</v>
      </c>
      <c r="H108" s="218">
        <v>1</v>
      </c>
      <c r="I108" s="219"/>
      <c r="J108" s="220">
        <f>ROUND(I108*H108,2)</f>
        <v>0</v>
      </c>
      <c r="K108" s="216" t="s">
        <v>19</v>
      </c>
      <c r="L108" s="44"/>
      <c r="M108" s="221" t="s">
        <v>19</v>
      </c>
      <c r="N108" s="222" t="s">
        <v>46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139</v>
      </c>
      <c r="AT108" s="225" t="s">
        <v>135</v>
      </c>
      <c r="AU108" s="225" t="s">
        <v>82</v>
      </c>
      <c r="AY108" s="17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139</v>
      </c>
      <c r="BK108" s="226">
        <f>ROUND(I108*H108,2)</f>
        <v>0</v>
      </c>
      <c r="BL108" s="17" t="s">
        <v>139</v>
      </c>
      <c r="BM108" s="225" t="s">
        <v>191</v>
      </c>
    </row>
    <row r="109" s="13" customFormat="1">
      <c r="A109" s="13"/>
      <c r="B109" s="232"/>
      <c r="C109" s="233"/>
      <c r="D109" s="227" t="s">
        <v>142</v>
      </c>
      <c r="E109" s="234" t="s">
        <v>19</v>
      </c>
      <c r="F109" s="235" t="s">
        <v>80</v>
      </c>
      <c r="G109" s="233"/>
      <c r="H109" s="236">
        <v>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142</v>
      </c>
      <c r="AU109" s="242" t="s">
        <v>82</v>
      </c>
      <c r="AV109" s="13" t="s">
        <v>82</v>
      </c>
      <c r="AW109" s="13" t="s">
        <v>35</v>
      </c>
      <c r="AX109" s="13" t="s">
        <v>73</v>
      </c>
      <c r="AY109" s="242" t="s">
        <v>133</v>
      </c>
    </row>
    <row r="110" s="14" customFormat="1">
      <c r="A110" s="14"/>
      <c r="B110" s="243"/>
      <c r="C110" s="244"/>
      <c r="D110" s="227" t="s">
        <v>142</v>
      </c>
      <c r="E110" s="245" t="s">
        <v>19</v>
      </c>
      <c r="F110" s="246" t="s">
        <v>192</v>
      </c>
      <c r="G110" s="244"/>
      <c r="H110" s="245" t="s">
        <v>19</v>
      </c>
      <c r="I110" s="247"/>
      <c r="J110" s="244"/>
      <c r="K110" s="244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142</v>
      </c>
      <c r="AU110" s="252" t="s">
        <v>82</v>
      </c>
      <c r="AV110" s="14" t="s">
        <v>80</v>
      </c>
      <c r="AW110" s="14" t="s">
        <v>35</v>
      </c>
      <c r="AX110" s="14" t="s">
        <v>73</v>
      </c>
      <c r="AY110" s="252" t="s">
        <v>133</v>
      </c>
    </row>
    <row r="111" s="14" customFormat="1">
      <c r="A111" s="14"/>
      <c r="B111" s="243"/>
      <c r="C111" s="244"/>
      <c r="D111" s="227" t="s">
        <v>142</v>
      </c>
      <c r="E111" s="245" t="s">
        <v>19</v>
      </c>
      <c r="F111" s="246" t="s">
        <v>193</v>
      </c>
      <c r="G111" s="244"/>
      <c r="H111" s="245" t="s">
        <v>19</v>
      </c>
      <c r="I111" s="247"/>
      <c r="J111" s="244"/>
      <c r="K111" s="244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142</v>
      </c>
      <c r="AU111" s="252" t="s">
        <v>82</v>
      </c>
      <c r="AV111" s="14" t="s">
        <v>80</v>
      </c>
      <c r="AW111" s="14" t="s">
        <v>35</v>
      </c>
      <c r="AX111" s="14" t="s">
        <v>73</v>
      </c>
      <c r="AY111" s="252" t="s">
        <v>133</v>
      </c>
    </row>
    <row r="112" s="14" customFormat="1">
      <c r="A112" s="14"/>
      <c r="B112" s="243"/>
      <c r="C112" s="244"/>
      <c r="D112" s="227" t="s">
        <v>142</v>
      </c>
      <c r="E112" s="245" t="s">
        <v>19</v>
      </c>
      <c r="F112" s="246" t="s">
        <v>194</v>
      </c>
      <c r="G112" s="244"/>
      <c r="H112" s="245" t="s">
        <v>19</v>
      </c>
      <c r="I112" s="247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142</v>
      </c>
      <c r="AU112" s="252" t="s">
        <v>82</v>
      </c>
      <c r="AV112" s="14" t="s">
        <v>80</v>
      </c>
      <c r="AW112" s="14" t="s">
        <v>35</v>
      </c>
      <c r="AX112" s="14" t="s">
        <v>73</v>
      </c>
      <c r="AY112" s="252" t="s">
        <v>133</v>
      </c>
    </row>
    <row r="113" s="14" customFormat="1">
      <c r="A113" s="14"/>
      <c r="B113" s="243"/>
      <c r="C113" s="244"/>
      <c r="D113" s="227" t="s">
        <v>142</v>
      </c>
      <c r="E113" s="245" t="s">
        <v>19</v>
      </c>
      <c r="F113" s="246" t="s">
        <v>195</v>
      </c>
      <c r="G113" s="244"/>
      <c r="H113" s="245" t="s">
        <v>19</v>
      </c>
      <c r="I113" s="247"/>
      <c r="J113" s="244"/>
      <c r="K113" s="244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142</v>
      </c>
      <c r="AU113" s="252" t="s">
        <v>82</v>
      </c>
      <c r="AV113" s="14" t="s">
        <v>80</v>
      </c>
      <c r="AW113" s="14" t="s">
        <v>35</v>
      </c>
      <c r="AX113" s="14" t="s">
        <v>73</v>
      </c>
      <c r="AY113" s="252" t="s">
        <v>133</v>
      </c>
    </row>
    <row r="114" s="14" customFormat="1">
      <c r="A114" s="14"/>
      <c r="B114" s="243"/>
      <c r="C114" s="244"/>
      <c r="D114" s="227" t="s">
        <v>142</v>
      </c>
      <c r="E114" s="245" t="s">
        <v>19</v>
      </c>
      <c r="F114" s="246" t="s">
        <v>196</v>
      </c>
      <c r="G114" s="244"/>
      <c r="H114" s="245" t="s">
        <v>19</v>
      </c>
      <c r="I114" s="247"/>
      <c r="J114" s="244"/>
      <c r="K114" s="244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142</v>
      </c>
      <c r="AU114" s="252" t="s">
        <v>82</v>
      </c>
      <c r="AV114" s="14" t="s">
        <v>80</v>
      </c>
      <c r="AW114" s="14" t="s">
        <v>35</v>
      </c>
      <c r="AX114" s="14" t="s">
        <v>73</v>
      </c>
      <c r="AY114" s="252" t="s">
        <v>133</v>
      </c>
    </row>
    <row r="115" s="14" customFormat="1">
      <c r="A115" s="14"/>
      <c r="B115" s="243"/>
      <c r="C115" s="244"/>
      <c r="D115" s="227" t="s">
        <v>142</v>
      </c>
      <c r="E115" s="245" t="s">
        <v>19</v>
      </c>
      <c r="F115" s="246" t="s">
        <v>197</v>
      </c>
      <c r="G115" s="244"/>
      <c r="H115" s="245" t="s">
        <v>19</v>
      </c>
      <c r="I115" s="247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142</v>
      </c>
      <c r="AU115" s="252" t="s">
        <v>82</v>
      </c>
      <c r="AV115" s="14" t="s">
        <v>80</v>
      </c>
      <c r="AW115" s="14" t="s">
        <v>35</v>
      </c>
      <c r="AX115" s="14" t="s">
        <v>73</v>
      </c>
      <c r="AY115" s="252" t="s">
        <v>133</v>
      </c>
    </row>
    <row r="116" s="14" customFormat="1">
      <c r="A116" s="14"/>
      <c r="B116" s="243"/>
      <c r="C116" s="244"/>
      <c r="D116" s="227" t="s">
        <v>142</v>
      </c>
      <c r="E116" s="245" t="s">
        <v>19</v>
      </c>
      <c r="F116" s="246" t="s">
        <v>198</v>
      </c>
      <c r="G116" s="244"/>
      <c r="H116" s="245" t="s">
        <v>19</v>
      </c>
      <c r="I116" s="247"/>
      <c r="J116" s="244"/>
      <c r="K116" s="244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142</v>
      </c>
      <c r="AU116" s="252" t="s">
        <v>82</v>
      </c>
      <c r="AV116" s="14" t="s">
        <v>80</v>
      </c>
      <c r="AW116" s="14" t="s">
        <v>35</v>
      </c>
      <c r="AX116" s="14" t="s">
        <v>73</v>
      </c>
      <c r="AY116" s="252" t="s">
        <v>133</v>
      </c>
    </row>
    <row r="117" s="14" customFormat="1">
      <c r="A117" s="14"/>
      <c r="B117" s="243"/>
      <c r="C117" s="244"/>
      <c r="D117" s="227" t="s">
        <v>142</v>
      </c>
      <c r="E117" s="245" t="s">
        <v>19</v>
      </c>
      <c r="F117" s="246" t="s">
        <v>199</v>
      </c>
      <c r="G117" s="244"/>
      <c r="H117" s="245" t="s">
        <v>19</v>
      </c>
      <c r="I117" s="247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142</v>
      </c>
      <c r="AU117" s="252" t="s">
        <v>82</v>
      </c>
      <c r="AV117" s="14" t="s">
        <v>80</v>
      </c>
      <c r="AW117" s="14" t="s">
        <v>35</v>
      </c>
      <c r="AX117" s="14" t="s">
        <v>73</v>
      </c>
      <c r="AY117" s="252" t="s">
        <v>133</v>
      </c>
    </row>
    <row r="118" s="14" customFormat="1">
      <c r="A118" s="14"/>
      <c r="B118" s="243"/>
      <c r="C118" s="244"/>
      <c r="D118" s="227" t="s">
        <v>142</v>
      </c>
      <c r="E118" s="245" t="s">
        <v>19</v>
      </c>
      <c r="F118" s="246" t="s">
        <v>200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142</v>
      </c>
      <c r="AU118" s="252" t="s">
        <v>82</v>
      </c>
      <c r="AV118" s="14" t="s">
        <v>80</v>
      </c>
      <c r="AW118" s="14" t="s">
        <v>35</v>
      </c>
      <c r="AX118" s="14" t="s">
        <v>73</v>
      </c>
      <c r="AY118" s="252" t="s">
        <v>133</v>
      </c>
    </row>
    <row r="119" s="14" customFormat="1">
      <c r="A119" s="14"/>
      <c r="B119" s="243"/>
      <c r="C119" s="244"/>
      <c r="D119" s="227" t="s">
        <v>142</v>
      </c>
      <c r="E119" s="245" t="s">
        <v>19</v>
      </c>
      <c r="F119" s="246" t="s">
        <v>201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142</v>
      </c>
      <c r="AU119" s="252" t="s">
        <v>82</v>
      </c>
      <c r="AV119" s="14" t="s">
        <v>80</v>
      </c>
      <c r="AW119" s="14" t="s">
        <v>35</v>
      </c>
      <c r="AX119" s="14" t="s">
        <v>73</v>
      </c>
      <c r="AY119" s="252" t="s">
        <v>133</v>
      </c>
    </row>
    <row r="120" s="14" customFormat="1">
      <c r="A120" s="14"/>
      <c r="B120" s="243"/>
      <c r="C120" s="244"/>
      <c r="D120" s="227" t="s">
        <v>142</v>
      </c>
      <c r="E120" s="245" t="s">
        <v>19</v>
      </c>
      <c r="F120" s="246" t="s">
        <v>202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142</v>
      </c>
      <c r="AU120" s="252" t="s">
        <v>82</v>
      </c>
      <c r="AV120" s="14" t="s">
        <v>80</v>
      </c>
      <c r="AW120" s="14" t="s">
        <v>35</v>
      </c>
      <c r="AX120" s="14" t="s">
        <v>73</v>
      </c>
      <c r="AY120" s="252" t="s">
        <v>133</v>
      </c>
    </row>
    <row r="121" s="15" customFormat="1">
      <c r="A121" s="15"/>
      <c r="B121" s="253"/>
      <c r="C121" s="254"/>
      <c r="D121" s="227" t="s">
        <v>142</v>
      </c>
      <c r="E121" s="255" t="s">
        <v>19</v>
      </c>
      <c r="F121" s="256" t="s">
        <v>146</v>
      </c>
      <c r="G121" s="254"/>
      <c r="H121" s="257">
        <v>1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142</v>
      </c>
      <c r="AU121" s="263" t="s">
        <v>82</v>
      </c>
      <c r="AV121" s="15" t="s">
        <v>139</v>
      </c>
      <c r="AW121" s="15" t="s">
        <v>35</v>
      </c>
      <c r="AX121" s="15" t="s">
        <v>80</v>
      </c>
      <c r="AY121" s="263" t="s">
        <v>133</v>
      </c>
    </row>
    <row r="122" s="2" customFormat="1" ht="24.15" customHeight="1">
      <c r="A122" s="38"/>
      <c r="B122" s="39"/>
      <c r="C122" s="214" t="s">
        <v>156</v>
      </c>
      <c r="D122" s="214" t="s">
        <v>135</v>
      </c>
      <c r="E122" s="215" t="s">
        <v>203</v>
      </c>
      <c r="F122" s="216" t="s">
        <v>204</v>
      </c>
      <c r="G122" s="217" t="s">
        <v>167</v>
      </c>
      <c r="H122" s="218">
        <v>1</v>
      </c>
      <c r="I122" s="219"/>
      <c r="J122" s="220">
        <f>ROUND(I122*H122,2)</f>
        <v>0</v>
      </c>
      <c r="K122" s="216" t="s">
        <v>19</v>
      </c>
      <c r="L122" s="44"/>
      <c r="M122" s="221" t="s">
        <v>19</v>
      </c>
      <c r="N122" s="222" t="s">
        <v>46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5" t="s">
        <v>139</v>
      </c>
      <c r="AT122" s="225" t="s">
        <v>135</v>
      </c>
      <c r="AU122" s="225" t="s">
        <v>82</v>
      </c>
      <c r="AY122" s="17" t="s">
        <v>133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7" t="s">
        <v>139</v>
      </c>
      <c r="BK122" s="226">
        <f>ROUND(I122*H122,2)</f>
        <v>0</v>
      </c>
      <c r="BL122" s="17" t="s">
        <v>139</v>
      </c>
      <c r="BM122" s="225" t="s">
        <v>205</v>
      </c>
    </row>
    <row r="123" s="12" customFormat="1" ht="22.8" customHeight="1">
      <c r="A123" s="12"/>
      <c r="B123" s="198"/>
      <c r="C123" s="199"/>
      <c r="D123" s="200" t="s">
        <v>72</v>
      </c>
      <c r="E123" s="212" t="s">
        <v>206</v>
      </c>
      <c r="F123" s="212" t="s">
        <v>207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SUM(P124:P126)</f>
        <v>0</v>
      </c>
      <c r="Q123" s="206"/>
      <c r="R123" s="207">
        <f>SUM(R124:R126)</f>
        <v>0</v>
      </c>
      <c r="S123" s="206"/>
      <c r="T123" s="208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162</v>
      </c>
      <c r="AT123" s="210" t="s">
        <v>72</v>
      </c>
      <c r="AU123" s="210" t="s">
        <v>80</v>
      </c>
      <c r="AY123" s="209" t="s">
        <v>133</v>
      </c>
      <c r="BK123" s="211">
        <f>SUM(BK124:BK126)</f>
        <v>0</v>
      </c>
    </row>
    <row r="124" s="2" customFormat="1" ht="44.25" customHeight="1">
      <c r="A124" s="38"/>
      <c r="B124" s="39"/>
      <c r="C124" s="214" t="s">
        <v>208</v>
      </c>
      <c r="D124" s="214" t="s">
        <v>135</v>
      </c>
      <c r="E124" s="215" t="s">
        <v>209</v>
      </c>
      <c r="F124" s="216" t="s">
        <v>210</v>
      </c>
      <c r="G124" s="217" t="s">
        <v>167</v>
      </c>
      <c r="H124" s="218">
        <v>1</v>
      </c>
      <c r="I124" s="219"/>
      <c r="J124" s="220">
        <f>ROUND(I124*H124,2)</f>
        <v>0</v>
      </c>
      <c r="K124" s="216" t="s">
        <v>19</v>
      </c>
      <c r="L124" s="44"/>
      <c r="M124" s="221" t="s">
        <v>19</v>
      </c>
      <c r="N124" s="222" t="s">
        <v>46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5" t="s">
        <v>139</v>
      </c>
      <c r="AT124" s="225" t="s">
        <v>135</v>
      </c>
      <c r="AU124" s="225" t="s">
        <v>82</v>
      </c>
      <c r="AY124" s="17" t="s">
        <v>133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7" t="s">
        <v>139</v>
      </c>
      <c r="BK124" s="226">
        <f>ROUND(I124*H124,2)</f>
        <v>0</v>
      </c>
      <c r="BL124" s="17" t="s">
        <v>139</v>
      </c>
      <c r="BM124" s="225" t="s">
        <v>211</v>
      </c>
    </row>
    <row r="125" s="2" customFormat="1" ht="49.05" customHeight="1">
      <c r="A125" s="38"/>
      <c r="B125" s="39"/>
      <c r="C125" s="214" t="s">
        <v>183</v>
      </c>
      <c r="D125" s="214" t="s">
        <v>135</v>
      </c>
      <c r="E125" s="215" t="s">
        <v>212</v>
      </c>
      <c r="F125" s="216" t="s">
        <v>213</v>
      </c>
      <c r="G125" s="217" t="s">
        <v>167</v>
      </c>
      <c r="H125" s="218">
        <v>1</v>
      </c>
      <c r="I125" s="219"/>
      <c r="J125" s="220">
        <f>ROUND(I125*H125,2)</f>
        <v>0</v>
      </c>
      <c r="K125" s="216" t="s">
        <v>19</v>
      </c>
      <c r="L125" s="44"/>
      <c r="M125" s="221" t="s">
        <v>19</v>
      </c>
      <c r="N125" s="222" t="s">
        <v>46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5" t="s">
        <v>139</v>
      </c>
      <c r="AT125" s="225" t="s">
        <v>135</v>
      </c>
      <c r="AU125" s="225" t="s">
        <v>82</v>
      </c>
      <c r="AY125" s="17" t="s">
        <v>133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7" t="s">
        <v>139</v>
      </c>
      <c r="BK125" s="226">
        <f>ROUND(I125*H125,2)</f>
        <v>0</v>
      </c>
      <c r="BL125" s="17" t="s">
        <v>139</v>
      </c>
      <c r="BM125" s="225" t="s">
        <v>214</v>
      </c>
    </row>
    <row r="126" s="2" customFormat="1" ht="62.7" customHeight="1">
      <c r="A126" s="38"/>
      <c r="B126" s="39"/>
      <c r="C126" s="214" t="s">
        <v>215</v>
      </c>
      <c r="D126" s="214" t="s">
        <v>135</v>
      </c>
      <c r="E126" s="215" t="s">
        <v>216</v>
      </c>
      <c r="F126" s="216" t="s">
        <v>217</v>
      </c>
      <c r="G126" s="217" t="s">
        <v>167</v>
      </c>
      <c r="H126" s="218">
        <v>1</v>
      </c>
      <c r="I126" s="219"/>
      <c r="J126" s="220">
        <f>ROUND(I126*H126,2)</f>
        <v>0</v>
      </c>
      <c r="K126" s="216" t="s">
        <v>19</v>
      </c>
      <c r="L126" s="44"/>
      <c r="M126" s="268" t="s">
        <v>19</v>
      </c>
      <c r="N126" s="269" t="s">
        <v>46</v>
      </c>
      <c r="O126" s="266"/>
      <c r="P126" s="270">
        <f>O126*H126</f>
        <v>0</v>
      </c>
      <c r="Q126" s="270">
        <v>0</v>
      </c>
      <c r="R126" s="270">
        <f>Q126*H126</f>
        <v>0</v>
      </c>
      <c r="S126" s="270">
        <v>0</v>
      </c>
      <c r="T126" s="27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5" t="s">
        <v>139</v>
      </c>
      <c r="AT126" s="225" t="s">
        <v>135</v>
      </c>
      <c r="AU126" s="225" t="s">
        <v>82</v>
      </c>
      <c r="AY126" s="17" t="s">
        <v>133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7" t="s">
        <v>139</v>
      </c>
      <c r="BK126" s="226">
        <f>ROUND(I126*H126,2)</f>
        <v>0</v>
      </c>
      <c r="BL126" s="17" t="s">
        <v>139</v>
      </c>
      <c r="BM126" s="225" t="s">
        <v>218</v>
      </c>
    </row>
    <row r="127" s="2" customFormat="1" ht="6.96" customHeight="1">
      <c r="A127" s="38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/PdrZRpP9Ka7XB20wJULUmfjEjJHVcU0wKdx27GG/fgjfAukFS2PnUgsUvuuwSybXjui7AxgRm7z+acknBBf3g==" hashValue="6MkBN7lKXDYXnsoJGCGtr7YrDoAdmALclczp0EbD2DaUC3udpt5iEKqL9bAlzMT5SAefpni+JJ3G8zBMzp5S/g==" algorithmName="SHA-512" password="CC35"/>
  <autoFilter ref="C88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>
      <c r="B8" s="20"/>
      <c r="D8" s="144" t="s">
        <v>108</v>
      </c>
      <c r="L8" s="20"/>
    </row>
    <row r="9" hidden="1" s="1" customFormat="1" ht="23.25" customHeight="1">
      <c r="B9" s="20"/>
      <c r="E9" s="145" t="s">
        <v>219</v>
      </c>
      <c r="F9" s="1"/>
      <c r="G9" s="1"/>
      <c r="H9" s="1"/>
      <c r="L9" s="20"/>
    </row>
    <row r="10" hidden="1" s="1" customFormat="1" ht="12" customHeight="1">
      <c r="B10" s="20"/>
      <c r="D10" s="144" t="s">
        <v>110</v>
      </c>
      <c r="L10" s="20"/>
    </row>
    <row r="11" hidden="1" s="2" customFormat="1" ht="16.5" customHeight="1">
      <c r="A11" s="38"/>
      <c r="B11" s="44"/>
      <c r="C11" s="38"/>
      <c r="D11" s="38"/>
      <c r="E11" s="157" t="s">
        <v>220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221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6.5" customHeight="1">
      <c r="A13" s="38"/>
      <c r="B13" s="44"/>
      <c r="C13" s="38"/>
      <c r="D13" s="38"/>
      <c r="E13" s="147" t="s">
        <v>222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44" t="s">
        <v>18</v>
      </c>
      <c r="E15" s="38"/>
      <c r="F15" s="134" t="s">
        <v>19</v>
      </c>
      <c r="G15" s="38"/>
      <c r="H15" s="38"/>
      <c r="I15" s="144" t="s">
        <v>20</v>
      </c>
      <c r="J15" s="134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21</v>
      </c>
      <c r="E16" s="38"/>
      <c r="F16" s="134" t="s">
        <v>34</v>
      </c>
      <c r="G16" s="38"/>
      <c r="H16" s="38"/>
      <c r="I16" s="144" t="s">
        <v>23</v>
      </c>
      <c r="J16" s="148" t="str">
        <f>'Rekapitulace stavby'!AN8</f>
        <v>30.5.2025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44" t="s">
        <v>25</v>
      </c>
      <c r="E18" s="38"/>
      <c r="F18" s="38"/>
      <c r="G18" s="38"/>
      <c r="H18" s="38"/>
      <c r="I18" s="144" t="s">
        <v>26</v>
      </c>
      <c r="J18" s="134" t="s">
        <v>27</v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34" t="s">
        <v>28</v>
      </c>
      <c r="F19" s="38"/>
      <c r="G19" s="38"/>
      <c r="H19" s="38"/>
      <c r="I19" s="144" t="s">
        <v>29</v>
      </c>
      <c r="J19" s="134" t="s">
        <v>30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44" t="s">
        <v>31</v>
      </c>
      <c r="E21" s="38"/>
      <c r="F21" s="38"/>
      <c r="G21" s="38"/>
      <c r="H21" s="38"/>
      <c r="I21" s="144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4"/>
      <c r="G22" s="134"/>
      <c r="H22" s="134"/>
      <c r="I22" s="144" t="s">
        <v>29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44" t="s">
        <v>33</v>
      </c>
      <c r="E24" s="38"/>
      <c r="F24" s="38"/>
      <c r="G24" s="38"/>
      <c r="H24" s="38"/>
      <c r="I24" s="144" t="s">
        <v>26</v>
      </c>
      <c r="J24" s="134" t="str">
        <f>IF('Rekapitulace stavby'!AN16="","",'Rekapitulace stavby'!AN16)</f>
        <v/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8" customHeight="1">
      <c r="A25" s="38"/>
      <c r="B25" s="44"/>
      <c r="C25" s="38"/>
      <c r="D25" s="38"/>
      <c r="E25" s="134" t="str">
        <f>IF('Rekapitulace stavby'!E17="","",'Rekapitulace stavby'!E17)</f>
        <v xml:space="preserve"> </v>
      </c>
      <c r="F25" s="38"/>
      <c r="G25" s="38"/>
      <c r="H25" s="38"/>
      <c r="I25" s="144" t="s">
        <v>29</v>
      </c>
      <c r="J25" s="134" t="str">
        <f>IF('Rekapitulace stavby'!AN17="","",'Rekapitulace stavby'!AN17)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12" customHeight="1">
      <c r="A27" s="38"/>
      <c r="B27" s="44"/>
      <c r="C27" s="38"/>
      <c r="D27" s="144" t="s">
        <v>36</v>
      </c>
      <c r="E27" s="38"/>
      <c r="F27" s="38"/>
      <c r="G27" s="38"/>
      <c r="H27" s="38"/>
      <c r="I27" s="144" t="s">
        <v>26</v>
      </c>
      <c r="J27" s="134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8" customHeight="1">
      <c r="A28" s="38"/>
      <c r="B28" s="44"/>
      <c r="C28" s="38"/>
      <c r="D28" s="38"/>
      <c r="E28" s="134" t="str">
        <f>IF('Rekapitulace stavby'!E20="","",'Rekapitulace stavby'!E20)</f>
        <v xml:space="preserve"> </v>
      </c>
      <c r="F28" s="38"/>
      <c r="G28" s="38"/>
      <c r="H28" s="38"/>
      <c r="I28" s="144" t="s">
        <v>29</v>
      </c>
      <c r="J28" s="134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2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hidden="1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25.44" customHeight="1">
      <c r="A34" s="38"/>
      <c r="B34" s="44"/>
      <c r="C34" s="38"/>
      <c r="D34" s="154" t="s">
        <v>39</v>
      </c>
      <c r="E34" s="38"/>
      <c r="F34" s="38"/>
      <c r="G34" s="38"/>
      <c r="H34" s="38"/>
      <c r="I34" s="38"/>
      <c r="J34" s="155">
        <f>ROUND(J93,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38"/>
      <c r="F36" s="156" t="s">
        <v>41</v>
      </c>
      <c r="G36" s="38"/>
      <c r="H36" s="38"/>
      <c r="I36" s="156" t="s">
        <v>40</v>
      </c>
      <c r="J36" s="156" t="s">
        <v>42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57" t="s">
        <v>43</v>
      </c>
      <c r="E37" s="144" t="s">
        <v>44</v>
      </c>
      <c r="F37" s="158">
        <f>ROUND((SUM(BE93:BE110)),  2)</f>
        <v>0</v>
      </c>
      <c r="G37" s="38"/>
      <c r="H37" s="38"/>
      <c r="I37" s="159">
        <v>0.20999999999999999</v>
      </c>
      <c r="J37" s="158">
        <f>ROUND(((SUM(BE93:BE110))*I37),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58">
        <f>ROUND((SUM(BF93:BF110)),  2)</f>
        <v>0</v>
      </c>
      <c r="G38" s="38"/>
      <c r="H38" s="38"/>
      <c r="I38" s="159">
        <v>0.12</v>
      </c>
      <c r="J38" s="158">
        <f>ROUND(((SUM(BF93:BF110))*I38),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144" t="s">
        <v>43</v>
      </c>
      <c r="E39" s="144" t="s">
        <v>46</v>
      </c>
      <c r="F39" s="158">
        <f>ROUND((SUM(BG93:BG110)),  2)</f>
        <v>0</v>
      </c>
      <c r="G39" s="38"/>
      <c r="H39" s="38"/>
      <c r="I39" s="159">
        <v>0.20999999999999999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4" t="s">
        <v>47</v>
      </c>
      <c r="F40" s="158">
        <f>ROUND((SUM(BH93:BH110)),  2)</f>
        <v>0</v>
      </c>
      <c r="G40" s="38"/>
      <c r="H40" s="38"/>
      <c r="I40" s="159">
        <v>0.12</v>
      </c>
      <c r="J40" s="158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4" t="s">
        <v>48</v>
      </c>
      <c r="F41" s="158">
        <f>ROUND((SUM(BI93:BI110)),  2)</f>
        <v>0</v>
      </c>
      <c r="G41" s="38"/>
      <c r="H41" s="38"/>
      <c r="I41" s="159">
        <v>0</v>
      </c>
      <c r="J41" s="158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2" customFormat="1" ht="25.44" customHeight="1">
      <c r="A43" s="38"/>
      <c r="B43" s="44"/>
      <c r="C43" s="160"/>
      <c r="D43" s="161" t="s">
        <v>49</v>
      </c>
      <c r="E43" s="162"/>
      <c r="F43" s="162"/>
      <c r="G43" s="163" t="s">
        <v>50</v>
      </c>
      <c r="H43" s="164" t="s">
        <v>51</v>
      </c>
      <c r="I43" s="162"/>
      <c r="J43" s="165">
        <f>SUM(J34:J41)</f>
        <v>0</v>
      </c>
      <c r="K43" s="166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hidden="1" s="2" customFormat="1" ht="14.4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/>
    <row r="46" hidden="1"/>
    <row r="47" hidden="1"/>
    <row r="48" hidden="1" s="2" customFormat="1" ht="6.96" customHeight="1">
      <c r="A48" s="38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24.96" customHeight="1">
      <c r="A49" s="38"/>
      <c r="B49" s="39"/>
      <c r="C49" s="23" t="s">
        <v>112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26.25" customHeight="1">
      <c r="A52" s="38"/>
      <c r="B52" s="39"/>
      <c r="C52" s="40"/>
      <c r="D52" s="40"/>
      <c r="E52" s="171" t="str">
        <f>E7</f>
        <v>Tichá Orlice, Čermná, Letohrad – Verměřovice, odstranění povodňových škod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1" customFormat="1" ht="12" customHeight="1">
      <c r="B53" s="21"/>
      <c r="C53" s="32" t="s">
        <v>108</v>
      </c>
      <c r="D53" s="22"/>
      <c r="E53" s="22"/>
      <c r="F53" s="22"/>
      <c r="G53" s="22"/>
      <c r="H53" s="22"/>
      <c r="I53" s="22"/>
      <c r="J53" s="22"/>
      <c r="K53" s="22"/>
      <c r="L53" s="20"/>
    </row>
    <row r="54" hidden="1" s="1" customFormat="1" ht="23.25" customHeight="1">
      <c r="B54" s="21"/>
      <c r="C54" s="22"/>
      <c r="D54" s="22"/>
      <c r="E54" s="171" t="s">
        <v>219</v>
      </c>
      <c r="F54" s="22"/>
      <c r="G54" s="22"/>
      <c r="H54" s="22"/>
      <c r="I54" s="22"/>
      <c r="J54" s="22"/>
      <c r="K54" s="22"/>
      <c r="L54" s="20"/>
    </row>
    <row r="55" hidden="1" s="1" customFormat="1" ht="12" customHeight="1">
      <c r="B55" s="21"/>
      <c r="C55" s="32" t="s">
        <v>110</v>
      </c>
      <c r="D55" s="22"/>
      <c r="E55" s="22"/>
      <c r="F55" s="22"/>
      <c r="G55" s="22"/>
      <c r="H55" s="22"/>
      <c r="I55" s="22"/>
      <c r="J55" s="22"/>
      <c r="K55" s="22"/>
      <c r="L55" s="20"/>
    </row>
    <row r="56" hidden="1" s="2" customFormat="1" ht="16.5" customHeight="1">
      <c r="A56" s="38"/>
      <c r="B56" s="39"/>
      <c r="C56" s="40"/>
      <c r="D56" s="40"/>
      <c r="E56" s="52" t="s">
        <v>220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12" customHeight="1">
      <c r="A57" s="38"/>
      <c r="B57" s="39"/>
      <c r="C57" s="32" t="s">
        <v>221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6.5" customHeight="1">
      <c r="A58" s="38"/>
      <c r="B58" s="39"/>
      <c r="C58" s="40"/>
      <c r="D58" s="40"/>
      <c r="E58" s="70" t="str">
        <f>E13</f>
        <v>SO 01.01 - Odtěžení sedim...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2" customHeight="1">
      <c r="A60" s="38"/>
      <c r="B60" s="39"/>
      <c r="C60" s="32" t="s">
        <v>21</v>
      </c>
      <c r="D60" s="40"/>
      <c r="E60" s="40"/>
      <c r="F60" s="27" t="str">
        <f>F16</f>
        <v xml:space="preserve"> </v>
      </c>
      <c r="G60" s="40"/>
      <c r="H60" s="40"/>
      <c r="I60" s="32" t="s">
        <v>23</v>
      </c>
      <c r="J60" s="73" t="str">
        <f>IF(J16="","",J16)</f>
        <v>30.5.2025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>Povodí Labe, státní podnik</v>
      </c>
      <c r="G62" s="40"/>
      <c r="H62" s="40"/>
      <c r="I62" s="32" t="s">
        <v>33</v>
      </c>
      <c r="J62" s="36" t="str">
        <f>E25</f>
        <v xml:space="preserve"> 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15.15" customHeight="1">
      <c r="A63" s="38"/>
      <c r="B63" s="39"/>
      <c r="C63" s="32" t="s">
        <v>31</v>
      </c>
      <c r="D63" s="40"/>
      <c r="E63" s="40"/>
      <c r="F63" s="27" t="str">
        <f>IF(E22="","",E22)</f>
        <v>Vyplň údaj</v>
      </c>
      <c r="G63" s="40"/>
      <c r="H63" s="40"/>
      <c r="I63" s="32" t="s">
        <v>36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29.28" customHeight="1">
      <c r="A65" s="38"/>
      <c r="B65" s="39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22.8" customHeight="1">
      <c r="A67" s="38"/>
      <c r="B67" s="39"/>
      <c r="C67" s="175" t="s">
        <v>71</v>
      </c>
      <c r="D67" s="40"/>
      <c r="E67" s="40"/>
      <c r="F67" s="40"/>
      <c r="G67" s="40"/>
      <c r="H67" s="40"/>
      <c r="I67" s="40"/>
      <c r="J67" s="103">
        <f>J93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115</v>
      </c>
    </row>
    <row r="68" hidden="1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2"/>
      <c r="C69" s="126"/>
      <c r="D69" s="183" t="s">
        <v>117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118</v>
      </c>
      <c r="D76" s="40"/>
      <c r="E76" s="40"/>
      <c r="F76" s="40"/>
      <c r="G76" s="40"/>
      <c r="H76" s="40"/>
      <c r="I76" s="40"/>
      <c r="J76" s="40"/>
      <c r="K76" s="40"/>
      <c r="L76" s="14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71" t="str">
        <f>E7</f>
        <v>Tichá Orlice, Čermná, Letohrad – Verměřovice, odstranění povodňových škod</v>
      </c>
      <c r="F79" s="32"/>
      <c r="G79" s="32"/>
      <c r="H79" s="32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108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23.25" customHeight="1">
      <c r="B81" s="21"/>
      <c r="C81" s="22"/>
      <c r="D81" s="22"/>
      <c r="E81" s="171" t="s">
        <v>219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110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52" t="s">
        <v>220</v>
      </c>
      <c r="F83" s="40"/>
      <c r="G83" s="40"/>
      <c r="H83" s="40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221</v>
      </c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0" t="str">
        <f>E13</f>
        <v>SO 01.01 - Odtěžení sedim...</v>
      </c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F16</f>
        <v xml:space="preserve"> </v>
      </c>
      <c r="G87" s="40"/>
      <c r="H87" s="40"/>
      <c r="I87" s="32" t="s">
        <v>23</v>
      </c>
      <c r="J87" s="73" t="str">
        <f>IF(J16="","",J16)</f>
        <v>30.5.2025</v>
      </c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E19</f>
        <v>Povodí Labe, státní podnik</v>
      </c>
      <c r="G89" s="40"/>
      <c r="H89" s="40"/>
      <c r="I89" s="32" t="s">
        <v>33</v>
      </c>
      <c r="J89" s="36" t="str">
        <f>E25</f>
        <v xml:space="preserve"> </v>
      </c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31</v>
      </c>
      <c r="D90" s="40"/>
      <c r="E90" s="40"/>
      <c r="F90" s="27" t="str">
        <f>IF(E22="","",E22)</f>
        <v>Vyplň údaj</v>
      </c>
      <c r="G90" s="40"/>
      <c r="H90" s="40"/>
      <c r="I90" s="32" t="s">
        <v>36</v>
      </c>
      <c r="J90" s="36" t="str">
        <f>E28</f>
        <v xml:space="preserve"> </v>
      </c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7"/>
      <c r="B92" s="188"/>
      <c r="C92" s="189" t="s">
        <v>119</v>
      </c>
      <c r="D92" s="190" t="s">
        <v>58</v>
      </c>
      <c r="E92" s="190" t="s">
        <v>54</v>
      </c>
      <c r="F92" s="190" t="s">
        <v>55</v>
      </c>
      <c r="G92" s="190" t="s">
        <v>120</v>
      </c>
      <c r="H92" s="190" t="s">
        <v>121</v>
      </c>
      <c r="I92" s="190" t="s">
        <v>122</v>
      </c>
      <c r="J92" s="190" t="s">
        <v>114</v>
      </c>
      <c r="K92" s="191" t="s">
        <v>123</v>
      </c>
      <c r="L92" s="192"/>
      <c r="M92" s="93" t="s">
        <v>19</v>
      </c>
      <c r="N92" s="94" t="s">
        <v>43</v>
      </c>
      <c r="O92" s="94" t="s">
        <v>124</v>
      </c>
      <c r="P92" s="94" t="s">
        <v>125</v>
      </c>
      <c r="Q92" s="94" t="s">
        <v>126</v>
      </c>
      <c r="R92" s="94" t="s">
        <v>127</v>
      </c>
      <c r="S92" s="94" t="s">
        <v>128</v>
      </c>
      <c r="T92" s="95" t="s">
        <v>129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8"/>
      <c r="B93" s="39"/>
      <c r="C93" s="100" t="s">
        <v>130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115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72</v>
      </c>
      <c r="E94" s="201" t="s">
        <v>131</v>
      </c>
      <c r="F94" s="201" t="s">
        <v>132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73</v>
      </c>
      <c r="AY94" s="209" t="s">
        <v>133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72</v>
      </c>
      <c r="E95" s="212" t="s">
        <v>80</v>
      </c>
      <c r="F95" s="212" t="s">
        <v>134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SUM(P96:P110)</f>
        <v>0</v>
      </c>
      <c r="Q95" s="206"/>
      <c r="R95" s="207">
        <f>SUM(R96:R110)</f>
        <v>0</v>
      </c>
      <c r="S95" s="206"/>
      <c r="T95" s="208">
        <f>SUM(T96:T110)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72</v>
      </c>
      <c r="AU95" s="210" t="s">
        <v>80</v>
      </c>
      <c r="AY95" s="209" t="s">
        <v>133</v>
      </c>
      <c r="BK95" s="211">
        <f>SUM(BK96:BK110)</f>
        <v>0</v>
      </c>
    </row>
    <row r="96" s="2" customFormat="1" ht="16.5" customHeight="1">
      <c r="A96" s="38"/>
      <c r="B96" s="39"/>
      <c r="C96" s="214" t="s">
        <v>80</v>
      </c>
      <c r="D96" s="214" t="s">
        <v>135</v>
      </c>
      <c r="E96" s="215" t="s">
        <v>136</v>
      </c>
      <c r="F96" s="216" t="s">
        <v>137</v>
      </c>
      <c r="G96" s="217" t="s">
        <v>138</v>
      </c>
      <c r="H96" s="218">
        <v>490</v>
      </c>
      <c r="I96" s="219"/>
      <c r="J96" s="220">
        <f>ROUND(I96*H96,2)</f>
        <v>0</v>
      </c>
      <c r="K96" s="216" t="s">
        <v>19</v>
      </c>
      <c r="L96" s="44"/>
      <c r="M96" s="221" t="s">
        <v>19</v>
      </c>
      <c r="N96" s="222" t="s">
        <v>46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5" t="s">
        <v>139</v>
      </c>
      <c r="AT96" s="225" t="s">
        <v>135</v>
      </c>
      <c r="AU96" s="225" t="s">
        <v>82</v>
      </c>
      <c r="AY96" s="17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139</v>
      </c>
      <c r="BK96" s="226">
        <f>ROUND(I96*H96,2)</f>
        <v>0</v>
      </c>
      <c r="BL96" s="17" t="s">
        <v>139</v>
      </c>
      <c r="BM96" s="225" t="s">
        <v>82</v>
      </c>
    </row>
    <row r="97" s="2" customFormat="1">
      <c r="A97" s="38"/>
      <c r="B97" s="39"/>
      <c r="C97" s="40"/>
      <c r="D97" s="227" t="s">
        <v>140</v>
      </c>
      <c r="E97" s="40"/>
      <c r="F97" s="228" t="s">
        <v>141</v>
      </c>
      <c r="G97" s="40"/>
      <c r="H97" s="40"/>
      <c r="I97" s="229"/>
      <c r="J97" s="40"/>
      <c r="K97" s="40"/>
      <c r="L97" s="44"/>
      <c r="M97" s="230"/>
      <c r="N97" s="231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140</v>
      </c>
      <c r="AU97" s="17" t="s">
        <v>82</v>
      </c>
    </row>
    <row r="98" s="13" customFormat="1">
      <c r="A98" s="13"/>
      <c r="B98" s="232"/>
      <c r="C98" s="233"/>
      <c r="D98" s="227" t="s">
        <v>142</v>
      </c>
      <c r="E98" s="234" t="s">
        <v>19</v>
      </c>
      <c r="F98" s="235" t="s">
        <v>223</v>
      </c>
      <c r="G98" s="233"/>
      <c r="H98" s="236">
        <v>490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142</v>
      </c>
      <c r="AU98" s="242" t="s">
        <v>82</v>
      </c>
      <c r="AV98" s="13" t="s">
        <v>82</v>
      </c>
      <c r="AW98" s="13" t="s">
        <v>35</v>
      </c>
      <c r="AX98" s="13" t="s">
        <v>73</v>
      </c>
      <c r="AY98" s="242" t="s">
        <v>133</v>
      </c>
    </row>
    <row r="99" s="14" customFormat="1">
      <c r="A99" s="14"/>
      <c r="B99" s="243"/>
      <c r="C99" s="244"/>
      <c r="D99" s="227" t="s">
        <v>142</v>
      </c>
      <c r="E99" s="245" t="s">
        <v>19</v>
      </c>
      <c r="F99" s="246" t="s">
        <v>224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142</v>
      </c>
      <c r="AU99" s="252" t="s">
        <v>82</v>
      </c>
      <c r="AV99" s="14" t="s">
        <v>80</v>
      </c>
      <c r="AW99" s="14" t="s">
        <v>35</v>
      </c>
      <c r="AX99" s="14" t="s">
        <v>73</v>
      </c>
      <c r="AY99" s="252" t="s">
        <v>133</v>
      </c>
    </row>
    <row r="100" s="14" customFormat="1">
      <c r="A100" s="14"/>
      <c r="B100" s="243"/>
      <c r="C100" s="244"/>
      <c r="D100" s="227" t="s">
        <v>142</v>
      </c>
      <c r="E100" s="245" t="s">
        <v>19</v>
      </c>
      <c r="F100" s="246" t="s">
        <v>225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142</v>
      </c>
      <c r="AU100" s="252" t="s">
        <v>82</v>
      </c>
      <c r="AV100" s="14" t="s">
        <v>80</v>
      </c>
      <c r="AW100" s="14" t="s">
        <v>35</v>
      </c>
      <c r="AX100" s="14" t="s">
        <v>73</v>
      </c>
      <c r="AY100" s="252" t="s">
        <v>133</v>
      </c>
    </row>
    <row r="101" s="14" customFormat="1">
      <c r="A101" s="14"/>
      <c r="B101" s="243"/>
      <c r="C101" s="244"/>
      <c r="D101" s="227" t="s">
        <v>142</v>
      </c>
      <c r="E101" s="245" t="s">
        <v>19</v>
      </c>
      <c r="F101" s="246" t="s">
        <v>226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142</v>
      </c>
      <c r="AU101" s="252" t="s">
        <v>82</v>
      </c>
      <c r="AV101" s="14" t="s">
        <v>80</v>
      </c>
      <c r="AW101" s="14" t="s">
        <v>35</v>
      </c>
      <c r="AX101" s="14" t="s">
        <v>73</v>
      </c>
      <c r="AY101" s="252" t="s">
        <v>133</v>
      </c>
    </row>
    <row r="102" s="15" customFormat="1">
      <c r="A102" s="15"/>
      <c r="B102" s="253"/>
      <c r="C102" s="254"/>
      <c r="D102" s="227" t="s">
        <v>142</v>
      </c>
      <c r="E102" s="255" t="s">
        <v>19</v>
      </c>
      <c r="F102" s="256" t="s">
        <v>146</v>
      </c>
      <c r="G102" s="254"/>
      <c r="H102" s="257">
        <v>490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3" t="s">
        <v>142</v>
      </c>
      <c r="AU102" s="263" t="s">
        <v>82</v>
      </c>
      <c r="AV102" s="15" t="s">
        <v>139</v>
      </c>
      <c r="AW102" s="15" t="s">
        <v>35</v>
      </c>
      <c r="AX102" s="15" t="s">
        <v>80</v>
      </c>
      <c r="AY102" s="263" t="s">
        <v>133</v>
      </c>
    </row>
    <row r="103" s="2" customFormat="1" ht="37.8" customHeight="1">
      <c r="A103" s="38"/>
      <c r="B103" s="39"/>
      <c r="C103" s="214" t="s">
        <v>82</v>
      </c>
      <c r="D103" s="214" t="s">
        <v>135</v>
      </c>
      <c r="E103" s="215" t="s">
        <v>147</v>
      </c>
      <c r="F103" s="216" t="s">
        <v>227</v>
      </c>
      <c r="G103" s="217" t="s">
        <v>138</v>
      </c>
      <c r="H103" s="218">
        <v>490</v>
      </c>
      <c r="I103" s="219"/>
      <c r="J103" s="220">
        <f>ROUND(I103*H103,2)</f>
        <v>0</v>
      </c>
      <c r="K103" s="216" t="s">
        <v>19</v>
      </c>
      <c r="L103" s="44"/>
      <c r="M103" s="221" t="s">
        <v>19</v>
      </c>
      <c r="N103" s="222" t="s">
        <v>46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5" t="s">
        <v>139</v>
      </c>
      <c r="AT103" s="225" t="s">
        <v>135</v>
      </c>
      <c r="AU103" s="225" t="s">
        <v>82</v>
      </c>
      <c r="AY103" s="17" t="s">
        <v>133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7" t="s">
        <v>139</v>
      </c>
      <c r="BK103" s="226">
        <f>ROUND(I103*H103,2)</f>
        <v>0</v>
      </c>
      <c r="BL103" s="17" t="s">
        <v>139</v>
      </c>
      <c r="BM103" s="225" t="s">
        <v>139</v>
      </c>
    </row>
    <row r="104" s="2" customFormat="1">
      <c r="A104" s="38"/>
      <c r="B104" s="39"/>
      <c r="C104" s="40"/>
      <c r="D104" s="227" t="s">
        <v>140</v>
      </c>
      <c r="E104" s="40"/>
      <c r="F104" s="228" t="s">
        <v>149</v>
      </c>
      <c r="G104" s="40"/>
      <c r="H104" s="40"/>
      <c r="I104" s="229"/>
      <c r="J104" s="40"/>
      <c r="K104" s="40"/>
      <c r="L104" s="44"/>
      <c r="M104" s="230"/>
      <c r="N104" s="231"/>
      <c r="O104" s="85"/>
      <c r="P104" s="85"/>
      <c r="Q104" s="85"/>
      <c r="R104" s="85"/>
      <c r="S104" s="85"/>
      <c r="T104" s="86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140</v>
      </c>
      <c r="AU104" s="17" t="s">
        <v>82</v>
      </c>
    </row>
    <row r="105" s="13" customFormat="1">
      <c r="A105" s="13"/>
      <c r="B105" s="232"/>
      <c r="C105" s="233"/>
      <c r="D105" s="227" t="s">
        <v>142</v>
      </c>
      <c r="E105" s="234" t="s">
        <v>19</v>
      </c>
      <c r="F105" s="235" t="s">
        <v>223</v>
      </c>
      <c r="G105" s="233"/>
      <c r="H105" s="236">
        <v>490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142</v>
      </c>
      <c r="AU105" s="242" t="s">
        <v>82</v>
      </c>
      <c r="AV105" s="13" t="s">
        <v>82</v>
      </c>
      <c r="AW105" s="13" t="s">
        <v>35</v>
      </c>
      <c r="AX105" s="13" t="s">
        <v>73</v>
      </c>
      <c r="AY105" s="242" t="s">
        <v>133</v>
      </c>
    </row>
    <row r="106" s="15" customFormat="1">
      <c r="A106" s="15"/>
      <c r="B106" s="253"/>
      <c r="C106" s="254"/>
      <c r="D106" s="227" t="s">
        <v>142</v>
      </c>
      <c r="E106" s="255" t="s">
        <v>19</v>
      </c>
      <c r="F106" s="256" t="s">
        <v>146</v>
      </c>
      <c r="G106" s="254"/>
      <c r="H106" s="257">
        <v>490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3" t="s">
        <v>142</v>
      </c>
      <c r="AU106" s="263" t="s">
        <v>82</v>
      </c>
      <c r="AV106" s="15" t="s">
        <v>139</v>
      </c>
      <c r="AW106" s="15" t="s">
        <v>35</v>
      </c>
      <c r="AX106" s="15" t="s">
        <v>80</v>
      </c>
      <c r="AY106" s="263" t="s">
        <v>133</v>
      </c>
    </row>
    <row r="107" s="2" customFormat="1" ht="16.5" customHeight="1">
      <c r="A107" s="38"/>
      <c r="B107" s="39"/>
      <c r="C107" s="214" t="s">
        <v>98</v>
      </c>
      <c r="D107" s="214" t="s">
        <v>135</v>
      </c>
      <c r="E107" s="215" t="s">
        <v>228</v>
      </c>
      <c r="F107" s="216" t="s">
        <v>229</v>
      </c>
      <c r="G107" s="217" t="s">
        <v>138</v>
      </c>
      <c r="H107" s="218">
        <v>100</v>
      </c>
      <c r="I107" s="219"/>
      <c r="J107" s="220">
        <f>ROUND(I107*H107,2)</f>
        <v>0</v>
      </c>
      <c r="K107" s="216" t="s">
        <v>19</v>
      </c>
      <c r="L107" s="44"/>
      <c r="M107" s="221" t="s">
        <v>19</v>
      </c>
      <c r="N107" s="222" t="s">
        <v>46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5" t="s">
        <v>139</v>
      </c>
      <c r="AT107" s="225" t="s">
        <v>135</v>
      </c>
      <c r="AU107" s="225" t="s">
        <v>82</v>
      </c>
      <c r="AY107" s="17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7" t="s">
        <v>139</v>
      </c>
      <c r="BK107" s="226">
        <f>ROUND(I107*H107,2)</f>
        <v>0</v>
      </c>
      <c r="BL107" s="17" t="s">
        <v>139</v>
      </c>
      <c r="BM107" s="225" t="s">
        <v>152</v>
      </c>
    </row>
    <row r="108" s="14" customFormat="1">
      <c r="A108" s="14"/>
      <c r="B108" s="243"/>
      <c r="C108" s="244"/>
      <c r="D108" s="227" t="s">
        <v>142</v>
      </c>
      <c r="E108" s="245" t="s">
        <v>19</v>
      </c>
      <c r="F108" s="246" t="s">
        <v>230</v>
      </c>
      <c r="G108" s="244"/>
      <c r="H108" s="245" t="s">
        <v>19</v>
      </c>
      <c r="I108" s="247"/>
      <c r="J108" s="244"/>
      <c r="K108" s="244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142</v>
      </c>
      <c r="AU108" s="252" t="s">
        <v>82</v>
      </c>
      <c r="AV108" s="14" t="s">
        <v>80</v>
      </c>
      <c r="AW108" s="14" t="s">
        <v>35</v>
      </c>
      <c r="AX108" s="14" t="s">
        <v>73</v>
      </c>
      <c r="AY108" s="252" t="s">
        <v>133</v>
      </c>
    </row>
    <row r="109" s="14" customFormat="1">
      <c r="A109" s="14"/>
      <c r="B109" s="243"/>
      <c r="C109" s="244"/>
      <c r="D109" s="227" t="s">
        <v>142</v>
      </c>
      <c r="E109" s="245" t="s">
        <v>19</v>
      </c>
      <c r="F109" s="246" t="s">
        <v>231</v>
      </c>
      <c r="G109" s="244"/>
      <c r="H109" s="245" t="s">
        <v>19</v>
      </c>
      <c r="I109" s="247"/>
      <c r="J109" s="244"/>
      <c r="K109" s="244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142</v>
      </c>
      <c r="AU109" s="252" t="s">
        <v>82</v>
      </c>
      <c r="AV109" s="14" t="s">
        <v>80</v>
      </c>
      <c r="AW109" s="14" t="s">
        <v>35</v>
      </c>
      <c r="AX109" s="14" t="s">
        <v>73</v>
      </c>
      <c r="AY109" s="252" t="s">
        <v>133</v>
      </c>
    </row>
    <row r="110" s="13" customFormat="1">
      <c r="A110" s="13"/>
      <c r="B110" s="232"/>
      <c r="C110" s="233"/>
      <c r="D110" s="227" t="s">
        <v>142</v>
      </c>
      <c r="E110" s="234" t="s">
        <v>19</v>
      </c>
      <c r="F110" s="235" t="s">
        <v>232</v>
      </c>
      <c r="G110" s="233"/>
      <c r="H110" s="236">
        <v>100</v>
      </c>
      <c r="I110" s="237"/>
      <c r="J110" s="233"/>
      <c r="K110" s="233"/>
      <c r="L110" s="238"/>
      <c r="M110" s="272"/>
      <c r="N110" s="273"/>
      <c r="O110" s="273"/>
      <c r="P110" s="273"/>
      <c r="Q110" s="273"/>
      <c r="R110" s="273"/>
      <c r="S110" s="273"/>
      <c r="T110" s="27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142</v>
      </c>
      <c r="AU110" s="242" t="s">
        <v>82</v>
      </c>
      <c r="AV110" s="13" t="s">
        <v>82</v>
      </c>
      <c r="AW110" s="13" t="s">
        <v>35</v>
      </c>
      <c r="AX110" s="13" t="s">
        <v>80</v>
      </c>
      <c r="AY110" s="242" t="s">
        <v>133</v>
      </c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44"/>
      <c r="M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</sheetData>
  <sheetProtection sheet="1" autoFilter="0" formatColumns="0" formatRows="0" objects="1" scenarios="1" spinCount="100000" saltValue="1ZckPVe2Dmd/skVBhMH5LNxfcodbH3NH3OhjOkb4V2Nd2Ex4VXFw9wZPgsQ4KK9qejrZ1Vz4ZDxy1ybRXBRvxQ==" hashValue="FdicsvoTooP0n/rKUlHdCPz/M60LqqJnT1RdGNDc0y+lzOq6BEy+LEspi8+vn98F83o6ojPNLOyAK0o6ydnbDg==" algorithmName="SHA-512" password="CC35"/>
  <autoFilter ref="C92:K11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>
      <c r="B8" s="20"/>
      <c r="D8" s="144" t="s">
        <v>108</v>
      </c>
      <c r="L8" s="20"/>
    </row>
    <row r="9" hidden="1" s="1" customFormat="1" ht="23.25" customHeight="1">
      <c r="B9" s="20"/>
      <c r="E9" s="145" t="s">
        <v>219</v>
      </c>
      <c r="F9" s="1"/>
      <c r="G9" s="1"/>
      <c r="H9" s="1"/>
      <c r="L9" s="20"/>
    </row>
    <row r="10" hidden="1" s="1" customFormat="1" ht="12" customHeight="1">
      <c r="B10" s="20"/>
      <c r="D10" s="144" t="s">
        <v>110</v>
      </c>
      <c r="L10" s="20"/>
    </row>
    <row r="11" hidden="1" s="2" customFormat="1" ht="16.5" customHeight="1">
      <c r="A11" s="38"/>
      <c r="B11" s="44"/>
      <c r="C11" s="38"/>
      <c r="D11" s="38"/>
      <c r="E11" s="157" t="s">
        <v>220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221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6.5" customHeight="1">
      <c r="A13" s="38"/>
      <c r="B13" s="44"/>
      <c r="C13" s="38"/>
      <c r="D13" s="38"/>
      <c r="E13" s="147" t="s">
        <v>158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44" t="s">
        <v>18</v>
      </c>
      <c r="E15" s="38"/>
      <c r="F15" s="134" t="s">
        <v>19</v>
      </c>
      <c r="G15" s="38"/>
      <c r="H15" s="38"/>
      <c r="I15" s="144" t="s">
        <v>20</v>
      </c>
      <c r="J15" s="134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21</v>
      </c>
      <c r="E16" s="38"/>
      <c r="F16" s="134" t="s">
        <v>34</v>
      </c>
      <c r="G16" s="38"/>
      <c r="H16" s="38"/>
      <c r="I16" s="144" t="s">
        <v>23</v>
      </c>
      <c r="J16" s="148" t="str">
        <f>'Rekapitulace stavby'!AN8</f>
        <v>30.5.2025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44" t="s">
        <v>25</v>
      </c>
      <c r="E18" s="38"/>
      <c r="F18" s="38"/>
      <c r="G18" s="38"/>
      <c r="H18" s="38"/>
      <c r="I18" s="144" t="s">
        <v>26</v>
      </c>
      <c r="J18" s="134" t="s">
        <v>27</v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34" t="s">
        <v>28</v>
      </c>
      <c r="F19" s="38"/>
      <c r="G19" s="38"/>
      <c r="H19" s="38"/>
      <c r="I19" s="144" t="s">
        <v>29</v>
      </c>
      <c r="J19" s="134" t="s">
        <v>30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44" t="s">
        <v>31</v>
      </c>
      <c r="E21" s="38"/>
      <c r="F21" s="38"/>
      <c r="G21" s="38"/>
      <c r="H21" s="38"/>
      <c r="I21" s="144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4"/>
      <c r="G22" s="134"/>
      <c r="H22" s="134"/>
      <c r="I22" s="144" t="s">
        <v>29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44" t="s">
        <v>33</v>
      </c>
      <c r="E24" s="38"/>
      <c r="F24" s="38"/>
      <c r="G24" s="38"/>
      <c r="H24" s="38"/>
      <c r="I24" s="144" t="s">
        <v>26</v>
      </c>
      <c r="J24" s="134" t="str">
        <f>IF('Rekapitulace stavby'!AN16="","",'Rekapitulace stavby'!AN16)</f>
        <v/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8" customHeight="1">
      <c r="A25" s="38"/>
      <c r="B25" s="44"/>
      <c r="C25" s="38"/>
      <c r="D25" s="38"/>
      <c r="E25" s="134" t="str">
        <f>IF('Rekapitulace stavby'!E17="","",'Rekapitulace stavby'!E17)</f>
        <v xml:space="preserve"> </v>
      </c>
      <c r="F25" s="38"/>
      <c r="G25" s="38"/>
      <c r="H25" s="38"/>
      <c r="I25" s="144" t="s">
        <v>29</v>
      </c>
      <c r="J25" s="134" t="str">
        <f>IF('Rekapitulace stavby'!AN17="","",'Rekapitulace stavby'!AN17)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12" customHeight="1">
      <c r="A27" s="38"/>
      <c r="B27" s="44"/>
      <c r="C27" s="38"/>
      <c r="D27" s="144" t="s">
        <v>36</v>
      </c>
      <c r="E27" s="38"/>
      <c r="F27" s="38"/>
      <c r="G27" s="38"/>
      <c r="H27" s="38"/>
      <c r="I27" s="144" t="s">
        <v>26</v>
      </c>
      <c r="J27" s="134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8" customHeight="1">
      <c r="A28" s="38"/>
      <c r="B28" s="44"/>
      <c r="C28" s="38"/>
      <c r="D28" s="38"/>
      <c r="E28" s="134" t="str">
        <f>IF('Rekapitulace stavby'!E20="","",'Rekapitulace stavby'!E20)</f>
        <v xml:space="preserve"> </v>
      </c>
      <c r="F28" s="38"/>
      <c r="G28" s="38"/>
      <c r="H28" s="38"/>
      <c r="I28" s="144" t="s">
        <v>29</v>
      </c>
      <c r="J28" s="134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2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hidden="1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25.44" customHeight="1">
      <c r="A34" s="38"/>
      <c r="B34" s="44"/>
      <c r="C34" s="38"/>
      <c r="D34" s="154" t="s">
        <v>39</v>
      </c>
      <c r="E34" s="38"/>
      <c r="F34" s="38"/>
      <c r="G34" s="38"/>
      <c r="H34" s="38"/>
      <c r="I34" s="38"/>
      <c r="J34" s="155">
        <f>ROUND(J95,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38"/>
      <c r="F36" s="156" t="s">
        <v>41</v>
      </c>
      <c r="G36" s="38"/>
      <c r="H36" s="38"/>
      <c r="I36" s="156" t="s">
        <v>40</v>
      </c>
      <c r="J36" s="156" t="s">
        <v>42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57" t="s">
        <v>43</v>
      </c>
      <c r="E37" s="144" t="s">
        <v>44</v>
      </c>
      <c r="F37" s="158">
        <f>ROUND((SUM(BE95:BE136)),  2)</f>
        <v>0</v>
      </c>
      <c r="G37" s="38"/>
      <c r="H37" s="38"/>
      <c r="I37" s="159">
        <v>0.20999999999999999</v>
      </c>
      <c r="J37" s="158">
        <f>ROUND(((SUM(BE95:BE136))*I37),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58">
        <f>ROUND((SUM(BF95:BF136)),  2)</f>
        <v>0</v>
      </c>
      <c r="G38" s="38"/>
      <c r="H38" s="38"/>
      <c r="I38" s="159">
        <v>0.12</v>
      </c>
      <c r="J38" s="158">
        <f>ROUND(((SUM(BF95:BF136))*I38),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144" t="s">
        <v>43</v>
      </c>
      <c r="E39" s="144" t="s">
        <v>46</v>
      </c>
      <c r="F39" s="158">
        <f>ROUND((SUM(BG95:BG136)),  2)</f>
        <v>0</v>
      </c>
      <c r="G39" s="38"/>
      <c r="H39" s="38"/>
      <c r="I39" s="159">
        <v>0.20999999999999999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4" t="s">
        <v>47</v>
      </c>
      <c r="F40" s="158">
        <f>ROUND((SUM(BH95:BH136)),  2)</f>
        <v>0</v>
      </c>
      <c r="G40" s="38"/>
      <c r="H40" s="38"/>
      <c r="I40" s="159">
        <v>0.12</v>
      </c>
      <c r="J40" s="158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4" t="s">
        <v>48</v>
      </c>
      <c r="F41" s="158">
        <f>ROUND((SUM(BI95:BI136)),  2)</f>
        <v>0</v>
      </c>
      <c r="G41" s="38"/>
      <c r="H41" s="38"/>
      <c r="I41" s="159">
        <v>0</v>
      </c>
      <c r="J41" s="158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2" customFormat="1" ht="25.44" customHeight="1">
      <c r="A43" s="38"/>
      <c r="B43" s="44"/>
      <c r="C43" s="160"/>
      <c r="D43" s="161" t="s">
        <v>49</v>
      </c>
      <c r="E43" s="162"/>
      <c r="F43" s="162"/>
      <c r="G43" s="163" t="s">
        <v>50</v>
      </c>
      <c r="H43" s="164" t="s">
        <v>51</v>
      </c>
      <c r="I43" s="162"/>
      <c r="J43" s="165">
        <f>SUM(J34:J41)</f>
        <v>0</v>
      </c>
      <c r="K43" s="166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hidden="1" s="2" customFormat="1" ht="14.4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/>
    <row r="46" hidden="1"/>
    <row r="47" hidden="1"/>
    <row r="48" hidden="1" s="2" customFormat="1" ht="6.96" customHeight="1">
      <c r="A48" s="38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24.96" customHeight="1">
      <c r="A49" s="38"/>
      <c r="B49" s="39"/>
      <c r="C49" s="23" t="s">
        <v>112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26.25" customHeight="1">
      <c r="A52" s="38"/>
      <c r="B52" s="39"/>
      <c r="C52" s="40"/>
      <c r="D52" s="40"/>
      <c r="E52" s="171" t="str">
        <f>E7</f>
        <v>Tichá Orlice, Čermná, Letohrad – Verměřovice, odstranění povodňových škod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1" customFormat="1" ht="12" customHeight="1">
      <c r="B53" s="21"/>
      <c r="C53" s="32" t="s">
        <v>108</v>
      </c>
      <c r="D53" s="22"/>
      <c r="E53" s="22"/>
      <c r="F53" s="22"/>
      <c r="G53" s="22"/>
      <c r="H53" s="22"/>
      <c r="I53" s="22"/>
      <c r="J53" s="22"/>
      <c r="K53" s="22"/>
      <c r="L53" s="20"/>
    </row>
    <row r="54" hidden="1" s="1" customFormat="1" ht="23.25" customHeight="1">
      <c r="B54" s="21"/>
      <c r="C54" s="22"/>
      <c r="D54" s="22"/>
      <c r="E54" s="171" t="s">
        <v>219</v>
      </c>
      <c r="F54" s="22"/>
      <c r="G54" s="22"/>
      <c r="H54" s="22"/>
      <c r="I54" s="22"/>
      <c r="J54" s="22"/>
      <c r="K54" s="22"/>
      <c r="L54" s="20"/>
    </row>
    <row r="55" hidden="1" s="1" customFormat="1" ht="12" customHeight="1">
      <c r="B55" s="21"/>
      <c r="C55" s="32" t="s">
        <v>110</v>
      </c>
      <c r="D55" s="22"/>
      <c r="E55" s="22"/>
      <c r="F55" s="22"/>
      <c r="G55" s="22"/>
      <c r="H55" s="22"/>
      <c r="I55" s="22"/>
      <c r="J55" s="22"/>
      <c r="K55" s="22"/>
      <c r="L55" s="20"/>
    </row>
    <row r="56" hidden="1" s="2" customFormat="1" ht="16.5" customHeight="1">
      <c r="A56" s="38"/>
      <c r="B56" s="39"/>
      <c r="C56" s="40"/>
      <c r="D56" s="40"/>
      <c r="E56" s="52" t="s">
        <v>220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12" customHeight="1">
      <c r="A57" s="38"/>
      <c r="B57" s="39"/>
      <c r="C57" s="32" t="s">
        <v>221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6.5" customHeight="1">
      <c r="A58" s="38"/>
      <c r="B58" s="39"/>
      <c r="C58" s="40"/>
      <c r="D58" s="40"/>
      <c r="E58" s="70" t="str">
        <f>E13</f>
        <v>VRN - Vedlejší rozpočtové náklady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2" customHeight="1">
      <c r="A60" s="38"/>
      <c r="B60" s="39"/>
      <c r="C60" s="32" t="s">
        <v>21</v>
      </c>
      <c r="D60" s="40"/>
      <c r="E60" s="40"/>
      <c r="F60" s="27" t="str">
        <f>F16</f>
        <v xml:space="preserve"> </v>
      </c>
      <c r="G60" s="40"/>
      <c r="H60" s="40"/>
      <c r="I60" s="32" t="s">
        <v>23</v>
      </c>
      <c r="J60" s="73" t="str">
        <f>IF(J16="","",J16)</f>
        <v>30.5.2025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>Povodí Labe, státní podnik</v>
      </c>
      <c r="G62" s="40"/>
      <c r="H62" s="40"/>
      <c r="I62" s="32" t="s">
        <v>33</v>
      </c>
      <c r="J62" s="36" t="str">
        <f>E25</f>
        <v xml:space="preserve"> 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15.15" customHeight="1">
      <c r="A63" s="38"/>
      <c r="B63" s="39"/>
      <c r="C63" s="32" t="s">
        <v>31</v>
      </c>
      <c r="D63" s="40"/>
      <c r="E63" s="40"/>
      <c r="F63" s="27" t="str">
        <f>IF(E22="","",E22)</f>
        <v>Vyplň údaj</v>
      </c>
      <c r="G63" s="40"/>
      <c r="H63" s="40"/>
      <c r="I63" s="32" t="s">
        <v>36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29.28" customHeight="1">
      <c r="A65" s="38"/>
      <c r="B65" s="39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22.8" customHeight="1">
      <c r="A67" s="38"/>
      <c r="B67" s="39"/>
      <c r="C67" s="175" t="s">
        <v>71</v>
      </c>
      <c r="D67" s="40"/>
      <c r="E67" s="40"/>
      <c r="F67" s="40"/>
      <c r="G67" s="40"/>
      <c r="H67" s="40"/>
      <c r="I67" s="40"/>
      <c r="J67" s="103">
        <f>J95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115</v>
      </c>
    </row>
    <row r="68" hidden="1" s="9" customFormat="1" ht="24.96" customHeight="1">
      <c r="A68" s="9"/>
      <c r="B68" s="176"/>
      <c r="C68" s="177"/>
      <c r="D68" s="178" t="s">
        <v>158</v>
      </c>
      <c r="E68" s="179"/>
      <c r="F68" s="179"/>
      <c r="G68" s="179"/>
      <c r="H68" s="179"/>
      <c r="I68" s="179"/>
      <c r="J68" s="180">
        <f>J96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2"/>
      <c r="C69" s="126"/>
      <c r="D69" s="183" t="s">
        <v>159</v>
      </c>
      <c r="E69" s="184"/>
      <c r="F69" s="184"/>
      <c r="G69" s="184"/>
      <c r="H69" s="184"/>
      <c r="I69" s="184"/>
      <c r="J69" s="185">
        <f>J97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2"/>
      <c r="C70" s="126"/>
      <c r="D70" s="183" t="s">
        <v>160</v>
      </c>
      <c r="E70" s="184"/>
      <c r="F70" s="184"/>
      <c r="G70" s="184"/>
      <c r="H70" s="184"/>
      <c r="I70" s="184"/>
      <c r="J70" s="185">
        <f>J114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2"/>
      <c r="C71" s="126"/>
      <c r="D71" s="183" t="s">
        <v>161</v>
      </c>
      <c r="E71" s="184"/>
      <c r="F71" s="184"/>
      <c r="G71" s="184"/>
      <c r="H71" s="184"/>
      <c r="I71" s="184"/>
      <c r="J71" s="185">
        <f>J130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118</v>
      </c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6.25" customHeight="1">
      <c r="A81" s="38"/>
      <c r="B81" s="39"/>
      <c r="C81" s="40"/>
      <c r="D81" s="40"/>
      <c r="E81" s="171" t="str">
        <f>E7</f>
        <v>Tichá Orlice, Čermná, Letohrad – Verměřovice, odstranění povodňových škod</v>
      </c>
      <c r="F81" s="32"/>
      <c r="G81" s="32"/>
      <c r="H81" s="32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108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1" customFormat="1" ht="23.25" customHeight="1">
      <c r="B83" s="21"/>
      <c r="C83" s="22"/>
      <c r="D83" s="22"/>
      <c r="E83" s="171" t="s">
        <v>219</v>
      </c>
      <c r="F83" s="22"/>
      <c r="G83" s="22"/>
      <c r="H83" s="22"/>
      <c r="I83" s="22"/>
      <c r="J83" s="22"/>
      <c r="K83" s="22"/>
      <c r="L83" s="20"/>
    </row>
    <row r="84" s="1" customFormat="1" ht="12" customHeight="1">
      <c r="B84" s="21"/>
      <c r="C84" s="32" t="s">
        <v>110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52" t="s">
        <v>220</v>
      </c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221</v>
      </c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0" t="str">
        <f>E13</f>
        <v>VRN - Vedlejší rozpočtové náklady</v>
      </c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F16</f>
        <v xml:space="preserve"> </v>
      </c>
      <c r="G89" s="40"/>
      <c r="H89" s="40"/>
      <c r="I89" s="32" t="s">
        <v>23</v>
      </c>
      <c r="J89" s="73" t="str">
        <f>IF(J16="","",J16)</f>
        <v>30.5.2025</v>
      </c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E19</f>
        <v>Povodí Labe, státní podnik</v>
      </c>
      <c r="G91" s="40"/>
      <c r="H91" s="40"/>
      <c r="I91" s="32" t="s">
        <v>33</v>
      </c>
      <c r="J91" s="36" t="str">
        <f>E25</f>
        <v xml:space="preserve"> </v>
      </c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IF(E22="","",E22)</f>
        <v>Vyplň údaj</v>
      </c>
      <c r="G92" s="40"/>
      <c r="H92" s="40"/>
      <c r="I92" s="32" t="s">
        <v>36</v>
      </c>
      <c r="J92" s="36" t="str">
        <f>E28</f>
        <v xml:space="preserve"> </v>
      </c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87"/>
      <c r="B94" s="188"/>
      <c r="C94" s="189" t="s">
        <v>119</v>
      </c>
      <c r="D94" s="190" t="s">
        <v>58</v>
      </c>
      <c r="E94" s="190" t="s">
        <v>54</v>
      </c>
      <c r="F94" s="190" t="s">
        <v>55</v>
      </c>
      <c r="G94" s="190" t="s">
        <v>120</v>
      </c>
      <c r="H94" s="190" t="s">
        <v>121</v>
      </c>
      <c r="I94" s="190" t="s">
        <v>122</v>
      </c>
      <c r="J94" s="190" t="s">
        <v>114</v>
      </c>
      <c r="K94" s="191" t="s">
        <v>123</v>
      </c>
      <c r="L94" s="192"/>
      <c r="M94" s="93" t="s">
        <v>19</v>
      </c>
      <c r="N94" s="94" t="s">
        <v>43</v>
      </c>
      <c r="O94" s="94" t="s">
        <v>124</v>
      </c>
      <c r="P94" s="94" t="s">
        <v>125</v>
      </c>
      <c r="Q94" s="94" t="s">
        <v>126</v>
      </c>
      <c r="R94" s="94" t="s">
        <v>127</v>
      </c>
      <c r="S94" s="94" t="s">
        <v>128</v>
      </c>
      <c r="T94" s="95" t="s">
        <v>129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8"/>
      <c r="B95" s="39"/>
      <c r="C95" s="100" t="s">
        <v>130</v>
      </c>
      <c r="D95" s="40"/>
      <c r="E95" s="40"/>
      <c r="F95" s="40"/>
      <c r="G95" s="40"/>
      <c r="H95" s="40"/>
      <c r="I95" s="40"/>
      <c r="J95" s="193">
        <f>BK95</f>
        <v>0</v>
      </c>
      <c r="K95" s="40"/>
      <c r="L95" s="44"/>
      <c r="M95" s="96"/>
      <c r="N95" s="194"/>
      <c r="O95" s="97"/>
      <c r="P95" s="195">
        <f>P96</f>
        <v>0</v>
      </c>
      <c r="Q95" s="97"/>
      <c r="R95" s="195">
        <f>R96</f>
        <v>0</v>
      </c>
      <c r="S95" s="97"/>
      <c r="T95" s="196">
        <f>T96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72</v>
      </c>
      <c r="AU95" s="17" t="s">
        <v>115</v>
      </c>
      <c r="BK95" s="197">
        <f>BK96</f>
        <v>0</v>
      </c>
    </row>
    <row r="96" s="12" customFormat="1" ht="25.92" customHeight="1">
      <c r="A96" s="12"/>
      <c r="B96" s="198"/>
      <c r="C96" s="199"/>
      <c r="D96" s="200" t="s">
        <v>72</v>
      </c>
      <c r="E96" s="201" t="s">
        <v>88</v>
      </c>
      <c r="F96" s="201" t="s">
        <v>89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P97+P114+P130</f>
        <v>0</v>
      </c>
      <c r="Q96" s="206"/>
      <c r="R96" s="207">
        <f>R97+R114+R130</f>
        <v>0</v>
      </c>
      <c r="S96" s="206"/>
      <c r="T96" s="208">
        <f>T97+T114+T130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162</v>
      </c>
      <c r="AT96" s="210" t="s">
        <v>72</v>
      </c>
      <c r="AU96" s="210" t="s">
        <v>73</v>
      </c>
      <c r="AY96" s="209" t="s">
        <v>133</v>
      </c>
      <c r="BK96" s="211">
        <f>BK97+BK114+BK130</f>
        <v>0</v>
      </c>
    </row>
    <row r="97" s="12" customFormat="1" ht="22.8" customHeight="1">
      <c r="A97" s="12"/>
      <c r="B97" s="198"/>
      <c r="C97" s="199"/>
      <c r="D97" s="200" t="s">
        <v>72</v>
      </c>
      <c r="E97" s="212" t="s">
        <v>163</v>
      </c>
      <c r="F97" s="212" t="s">
        <v>164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SUM(P98:P113)</f>
        <v>0</v>
      </c>
      <c r="Q97" s="206"/>
      <c r="R97" s="207">
        <f>SUM(R98:R113)</f>
        <v>0</v>
      </c>
      <c r="S97" s="206"/>
      <c r="T97" s="208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162</v>
      </c>
      <c r="AT97" s="210" t="s">
        <v>72</v>
      </c>
      <c r="AU97" s="210" t="s">
        <v>80</v>
      </c>
      <c r="AY97" s="209" t="s">
        <v>133</v>
      </c>
      <c r="BK97" s="211">
        <f>SUM(BK98:BK113)</f>
        <v>0</v>
      </c>
    </row>
    <row r="98" s="2" customFormat="1" ht="16.5" customHeight="1">
      <c r="A98" s="38"/>
      <c r="B98" s="39"/>
      <c r="C98" s="214" t="s">
        <v>80</v>
      </c>
      <c r="D98" s="214" t="s">
        <v>135</v>
      </c>
      <c r="E98" s="215" t="s">
        <v>165</v>
      </c>
      <c r="F98" s="216" t="s">
        <v>166</v>
      </c>
      <c r="G98" s="217" t="s">
        <v>167</v>
      </c>
      <c r="H98" s="218">
        <v>1</v>
      </c>
      <c r="I98" s="219"/>
      <c r="J98" s="220">
        <f>ROUND(I98*H98,2)</f>
        <v>0</v>
      </c>
      <c r="K98" s="216" t="s">
        <v>19</v>
      </c>
      <c r="L98" s="44"/>
      <c r="M98" s="221" t="s">
        <v>19</v>
      </c>
      <c r="N98" s="222" t="s">
        <v>46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139</v>
      </c>
      <c r="AT98" s="225" t="s">
        <v>135</v>
      </c>
      <c r="AU98" s="225" t="s">
        <v>82</v>
      </c>
      <c r="AY98" s="17" t="s">
        <v>133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139</v>
      </c>
      <c r="BK98" s="226">
        <f>ROUND(I98*H98,2)</f>
        <v>0</v>
      </c>
      <c r="BL98" s="17" t="s">
        <v>139</v>
      </c>
      <c r="BM98" s="225" t="s">
        <v>82</v>
      </c>
    </row>
    <row r="99" s="13" customFormat="1">
      <c r="A99" s="13"/>
      <c r="B99" s="232"/>
      <c r="C99" s="233"/>
      <c r="D99" s="227" t="s">
        <v>142</v>
      </c>
      <c r="E99" s="234" t="s">
        <v>19</v>
      </c>
      <c r="F99" s="235" t="s">
        <v>80</v>
      </c>
      <c r="G99" s="233"/>
      <c r="H99" s="236">
        <v>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142</v>
      </c>
      <c r="AU99" s="242" t="s">
        <v>82</v>
      </c>
      <c r="AV99" s="13" t="s">
        <v>82</v>
      </c>
      <c r="AW99" s="13" t="s">
        <v>35</v>
      </c>
      <c r="AX99" s="13" t="s">
        <v>73</v>
      </c>
      <c r="AY99" s="242" t="s">
        <v>133</v>
      </c>
    </row>
    <row r="100" s="14" customFormat="1">
      <c r="A100" s="14"/>
      <c r="B100" s="243"/>
      <c r="C100" s="244"/>
      <c r="D100" s="227" t="s">
        <v>142</v>
      </c>
      <c r="E100" s="245" t="s">
        <v>19</v>
      </c>
      <c r="F100" s="246" t="s">
        <v>168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142</v>
      </c>
      <c r="AU100" s="252" t="s">
        <v>82</v>
      </c>
      <c r="AV100" s="14" t="s">
        <v>80</v>
      </c>
      <c r="AW100" s="14" t="s">
        <v>35</v>
      </c>
      <c r="AX100" s="14" t="s">
        <v>73</v>
      </c>
      <c r="AY100" s="252" t="s">
        <v>133</v>
      </c>
    </row>
    <row r="101" s="14" customFormat="1">
      <c r="A101" s="14"/>
      <c r="B101" s="243"/>
      <c r="C101" s="244"/>
      <c r="D101" s="227" t="s">
        <v>142</v>
      </c>
      <c r="E101" s="245" t="s">
        <v>19</v>
      </c>
      <c r="F101" s="246" t="s">
        <v>169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142</v>
      </c>
      <c r="AU101" s="252" t="s">
        <v>82</v>
      </c>
      <c r="AV101" s="14" t="s">
        <v>80</v>
      </c>
      <c r="AW101" s="14" t="s">
        <v>35</v>
      </c>
      <c r="AX101" s="14" t="s">
        <v>73</v>
      </c>
      <c r="AY101" s="252" t="s">
        <v>133</v>
      </c>
    </row>
    <row r="102" s="14" customFormat="1">
      <c r="A102" s="14"/>
      <c r="B102" s="243"/>
      <c r="C102" s="244"/>
      <c r="D102" s="227" t="s">
        <v>142</v>
      </c>
      <c r="E102" s="245" t="s">
        <v>19</v>
      </c>
      <c r="F102" s="246" t="s">
        <v>170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142</v>
      </c>
      <c r="AU102" s="252" t="s">
        <v>82</v>
      </c>
      <c r="AV102" s="14" t="s">
        <v>80</v>
      </c>
      <c r="AW102" s="14" t="s">
        <v>35</v>
      </c>
      <c r="AX102" s="14" t="s">
        <v>73</v>
      </c>
      <c r="AY102" s="252" t="s">
        <v>133</v>
      </c>
    </row>
    <row r="103" s="14" customFormat="1">
      <c r="A103" s="14"/>
      <c r="B103" s="243"/>
      <c r="C103" s="244"/>
      <c r="D103" s="227" t="s">
        <v>142</v>
      </c>
      <c r="E103" s="245" t="s">
        <v>19</v>
      </c>
      <c r="F103" s="246" t="s">
        <v>171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142</v>
      </c>
      <c r="AU103" s="252" t="s">
        <v>82</v>
      </c>
      <c r="AV103" s="14" t="s">
        <v>80</v>
      </c>
      <c r="AW103" s="14" t="s">
        <v>35</v>
      </c>
      <c r="AX103" s="14" t="s">
        <v>73</v>
      </c>
      <c r="AY103" s="252" t="s">
        <v>133</v>
      </c>
    </row>
    <row r="104" s="14" customFormat="1">
      <c r="A104" s="14"/>
      <c r="B104" s="243"/>
      <c r="C104" s="244"/>
      <c r="D104" s="227" t="s">
        <v>142</v>
      </c>
      <c r="E104" s="245" t="s">
        <v>19</v>
      </c>
      <c r="F104" s="246" t="s">
        <v>172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142</v>
      </c>
      <c r="AU104" s="252" t="s">
        <v>82</v>
      </c>
      <c r="AV104" s="14" t="s">
        <v>80</v>
      </c>
      <c r="AW104" s="14" t="s">
        <v>35</v>
      </c>
      <c r="AX104" s="14" t="s">
        <v>73</v>
      </c>
      <c r="AY104" s="252" t="s">
        <v>133</v>
      </c>
    </row>
    <row r="105" s="14" customFormat="1">
      <c r="A105" s="14"/>
      <c r="B105" s="243"/>
      <c r="C105" s="244"/>
      <c r="D105" s="227" t="s">
        <v>142</v>
      </c>
      <c r="E105" s="245" t="s">
        <v>19</v>
      </c>
      <c r="F105" s="246" t="s">
        <v>173</v>
      </c>
      <c r="G105" s="244"/>
      <c r="H105" s="245" t="s">
        <v>19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142</v>
      </c>
      <c r="AU105" s="252" t="s">
        <v>82</v>
      </c>
      <c r="AV105" s="14" t="s">
        <v>80</v>
      </c>
      <c r="AW105" s="14" t="s">
        <v>35</v>
      </c>
      <c r="AX105" s="14" t="s">
        <v>73</v>
      </c>
      <c r="AY105" s="252" t="s">
        <v>133</v>
      </c>
    </row>
    <row r="106" s="14" customFormat="1">
      <c r="A106" s="14"/>
      <c r="B106" s="243"/>
      <c r="C106" s="244"/>
      <c r="D106" s="227" t="s">
        <v>142</v>
      </c>
      <c r="E106" s="245" t="s">
        <v>19</v>
      </c>
      <c r="F106" s="246" t="s">
        <v>174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142</v>
      </c>
      <c r="AU106" s="252" t="s">
        <v>82</v>
      </c>
      <c r="AV106" s="14" t="s">
        <v>80</v>
      </c>
      <c r="AW106" s="14" t="s">
        <v>35</v>
      </c>
      <c r="AX106" s="14" t="s">
        <v>73</v>
      </c>
      <c r="AY106" s="252" t="s">
        <v>133</v>
      </c>
    </row>
    <row r="107" s="15" customFormat="1">
      <c r="A107" s="15"/>
      <c r="B107" s="253"/>
      <c r="C107" s="254"/>
      <c r="D107" s="227" t="s">
        <v>142</v>
      </c>
      <c r="E107" s="255" t="s">
        <v>19</v>
      </c>
      <c r="F107" s="256" t="s">
        <v>146</v>
      </c>
      <c r="G107" s="254"/>
      <c r="H107" s="257">
        <v>1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3" t="s">
        <v>142</v>
      </c>
      <c r="AU107" s="263" t="s">
        <v>82</v>
      </c>
      <c r="AV107" s="15" t="s">
        <v>139</v>
      </c>
      <c r="AW107" s="15" t="s">
        <v>35</v>
      </c>
      <c r="AX107" s="15" t="s">
        <v>80</v>
      </c>
      <c r="AY107" s="263" t="s">
        <v>133</v>
      </c>
    </row>
    <row r="108" s="2" customFormat="1" ht="62.7" customHeight="1">
      <c r="A108" s="38"/>
      <c r="B108" s="39"/>
      <c r="C108" s="214" t="s">
        <v>82</v>
      </c>
      <c r="D108" s="214" t="s">
        <v>135</v>
      </c>
      <c r="E108" s="215" t="s">
        <v>175</v>
      </c>
      <c r="F108" s="216" t="s">
        <v>233</v>
      </c>
      <c r="G108" s="217" t="s">
        <v>167</v>
      </c>
      <c r="H108" s="218">
        <v>1</v>
      </c>
      <c r="I108" s="219"/>
      <c r="J108" s="220">
        <f>ROUND(I108*H108,2)</f>
        <v>0</v>
      </c>
      <c r="K108" s="216" t="s">
        <v>19</v>
      </c>
      <c r="L108" s="44"/>
      <c r="M108" s="221" t="s">
        <v>19</v>
      </c>
      <c r="N108" s="222" t="s">
        <v>46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139</v>
      </c>
      <c r="AT108" s="225" t="s">
        <v>135</v>
      </c>
      <c r="AU108" s="225" t="s">
        <v>82</v>
      </c>
      <c r="AY108" s="17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139</v>
      </c>
      <c r="BK108" s="226">
        <f>ROUND(I108*H108,2)</f>
        <v>0</v>
      </c>
      <c r="BL108" s="17" t="s">
        <v>139</v>
      </c>
      <c r="BM108" s="225" t="s">
        <v>139</v>
      </c>
    </row>
    <row r="109" s="2" customFormat="1">
      <c r="A109" s="38"/>
      <c r="B109" s="39"/>
      <c r="C109" s="40"/>
      <c r="D109" s="227" t="s">
        <v>140</v>
      </c>
      <c r="E109" s="40"/>
      <c r="F109" s="228" t="s">
        <v>234</v>
      </c>
      <c r="G109" s="40"/>
      <c r="H109" s="40"/>
      <c r="I109" s="229"/>
      <c r="J109" s="40"/>
      <c r="K109" s="40"/>
      <c r="L109" s="44"/>
      <c r="M109" s="230"/>
      <c r="N109" s="231"/>
      <c r="O109" s="85"/>
      <c r="P109" s="85"/>
      <c r="Q109" s="85"/>
      <c r="R109" s="85"/>
      <c r="S109" s="85"/>
      <c r="T109" s="86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140</v>
      </c>
      <c r="AU109" s="17" t="s">
        <v>82</v>
      </c>
    </row>
    <row r="110" s="2" customFormat="1" ht="24.15" customHeight="1">
      <c r="A110" s="38"/>
      <c r="B110" s="39"/>
      <c r="C110" s="214" t="s">
        <v>98</v>
      </c>
      <c r="D110" s="214" t="s">
        <v>135</v>
      </c>
      <c r="E110" s="215" t="s">
        <v>177</v>
      </c>
      <c r="F110" s="216" t="s">
        <v>178</v>
      </c>
      <c r="G110" s="217" t="s">
        <v>167</v>
      </c>
      <c r="H110" s="218">
        <v>1</v>
      </c>
      <c r="I110" s="219"/>
      <c r="J110" s="220">
        <f>ROUND(I110*H110,2)</f>
        <v>0</v>
      </c>
      <c r="K110" s="216" t="s">
        <v>19</v>
      </c>
      <c r="L110" s="44"/>
      <c r="M110" s="221" t="s">
        <v>19</v>
      </c>
      <c r="N110" s="222" t="s">
        <v>46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5" t="s">
        <v>139</v>
      </c>
      <c r="AT110" s="225" t="s">
        <v>135</v>
      </c>
      <c r="AU110" s="225" t="s">
        <v>82</v>
      </c>
      <c r="AY110" s="17" t="s">
        <v>133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139</v>
      </c>
      <c r="BK110" s="226">
        <f>ROUND(I110*H110,2)</f>
        <v>0</v>
      </c>
      <c r="BL110" s="17" t="s">
        <v>139</v>
      </c>
      <c r="BM110" s="225" t="s">
        <v>152</v>
      </c>
    </row>
    <row r="111" s="2" customFormat="1" ht="66.75" customHeight="1">
      <c r="A111" s="38"/>
      <c r="B111" s="39"/>
      <c r="C111" s="214" t="s">
        <v>139</v>
      </c>
      <c r="D111" s="214" t="s">
        <v>135</v>
      </c>
      <c r="E111" s="215" t="s">
        <v>179</v>
      </c>
      <c r="F111" s="216" t="s">
        <v>180</v>
      </c>
      <c r="G111" s="217" t="s">
        <v>167</v>
      </c>
      <c r="H111" s="218">
        <v>1</v>
      </c>
      <c r="I111" s="219"/>
      <c r="J111" s="220">
        <f>ROUND(I111*H111,2)</f>
        <v>0</v>
      </c>
      <c r="K111" s="216" t="s">
        <v>19</v>
      </c>
      <c r="L111" s="44"/>
      <c r="M111" s="221" t="s">
        <v>19</v>
      </c>
      <c r="N111" s="222" t="s">
        <v>46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139</v>
      </c>
      <c r="AT111" s="225" t="s">
        <v>135</v>
      </c>
      <c r="AU111" s="225" t="s">
        <v>82</v>
      </c>
      <c r="AY111" s="17" t="s">
        <v>133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139</v>
      </c>
      <c r="BK111" s="226">
        <f>ROUND(I111*H111,2)</f>
        <v>0</v>
      </c>
      <c r="BL111" s="17" t="s">
        <v>139</v>
      </c>
      <c r="BM111" s="225" t="s">
        <v>156</v>
      </c>
    </row>
    <row r="112" s="2" customFormat="1" ht="24.15" customHeight="1">
      <c r="A112" s="38"/>
      <c r="B112" s="39"/>
      <c r="C112" s="214" t="s">
        <v>162</v>
      </c>
      <c r="D112" s="214" t="s">
        <v>135</v>
      </c>
      <c r="E112" s="215" t="s">
        <v>181</v>
      </c>
      <c r="F112" s="216" t="s">
        <v>182</v>
      </c>
      <c r="G112" s="217" t="s">
        <v>167</v>
      </c>
      <c r="H112" s="218">
        <v>1</v>
      </c>
      <c r="I112" s="219"/>
      <c r="J112" s="220">
        <f>ROUND(I112*H112,2)</f>
        <v>0</v>
      </c>
      <c r="K112" s="216" t="s">
        <v>19</v>
      </c>
      <c r="L112" s="44"/>
      <c r="M112" s="221" t="s">
        <v>19</v>
      </c>
      <c r="N112" s="222" t="s">
        <v>46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5" t="s">
        <v>139</v>
      </c>
      <c r="AT112" s="225" t="s">
        <v>135</v>
      </c>
      <c r="AU112" s="225" t="s">
        <v>82</v>
      </c>
      <c r="AY112" s="17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139</v>
      </c>
      <c r="BK112" s="226">
        <f>ROUND(I112*H112,2)</f>
        <v>0</v>
      </c>
      <c r="BL112" s="17" t="s">
        <v>139</v>
      </c>
      <c r="BM112" s="225" t="s">
        <v>183</v>
      </c>
    </row>
    <row r="113" s="2" customFormat="1" ht="24.15" customHeight="1">
      <c r="A113" s="38"/>
      <c r="B113" s="39"/>
      <c r="C113" s="214" t="s">
        <v>152</v>
      </c>
      <c r="D113" s="214" t="s">
        <v>135</v>
      </c>
      <c r="E113" s="215" t="s">
        <v>184</v>
      </c>
      <c r="F113" s="216" t="s">
        <v>185</v>
      </c>
      <c r="G113" s="217" t="s">
        <v>167</v>
      </c>
      <c r="H113" s="218">
        <v>1</v>
      </c>
      <c r="I113" s="219"/>
      <c r="J113" s="220">
        <f>ROUND(I113*H113,2)</f>
        <v>0</v>
      </c>
      <c r="K113" s="216" t="s">
        <v>19</v>
      </c>
      <c r="L113" s="44"/>
      <c r="M113" s="221" t="s">
        <v>19</v>
      </c>
      <c r="N113" s="222" t="s">
        <v>46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5" t="s">
        <v>139</v>
      </c>
      <c r="AT113" s="225" t="s">
        <v>135</v>
      </c>
      <c r="AU113" s="225" t="s">
        <v>82</v>
      </c>
      <c r="AY113" s="17" t="s">
        <v>133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139</v>
      </c>
      <c r="BK113" s="226">
        <f>ROUND(I113*H113,2)</f>
        <v>0</v>
      </c>
      <c r="BL113" s="17" t="s">
        <v>139</v>
      </c>
      <c r="BM113" s="225" t="s">
        <v>8</v>
      </c>
    </row>
    <row r="114" s="12" customFormat="1" ht="22.8" customHeight="1">
      <c r="A114" s="12"/>
      <c r="B114" s="198"/>
      <c r="C114" s="199"/>
      <c r="D114" s="200" t="s">
        <v>72</v>
      </c>
      <c r="E114" s="212" t="s">
        <v>186</v>
      </c>
      <c r="F114" s="212" t="s">
        <v>187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SUM(P115:P129)</f>
        <v>0</v>
      </c>
      <c r="Q114" s="206"/>
      <c r="R114" s="207">
        <f>SUM(R115:R129)</f>
        <v>0</v>
      </c>
      <c r="S114" s="206"/>
      <c r="T114" s="208">
        <f>SUM(T115:T129)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162</v>
      </c>
      <c r="AT114" s="210" t="s">
        <v>72</v>
      </c>
      <c r="AU114" s="210" t="s">
        <v>80</v>
      </c>
      <c r="AY114" s="209" t="s">
        <v>133</v>
      </c>
      <c r="BK114" s="211">
        <f>SUM(BK115:BK129)</f>
        <v>0</v>
      </c>
    </row>
    <row r="115" s="2" customFormat="1" ht="24.15" customHeight="1">
      <c r="A115" s="38"/>
      <c r="B115" s="39"/>
      <c r="C115" s="214" t="s">
        <v>188</v>
      </c>
      <c r="D115" s="214" t="s">
        <v>135</v>
      </c>
      <c r="E115" s="215" t="s">
        <v>189</v>
      </c>
      <c r="F115" s="216" t="s">
        <v>190</v>
      </c>
      <c r="G115" s="217" t="s">
        <v>167</v>
      </c>
      <c r="H115" s="218">
        <v>1</v>
      </c>
      <c r="I115" s="219"/>
      <c r="J115" s="220">
        <f>ROUND(I115*H115,2)</f>
        <v>0</v>
      </c>
      <c r="K115" s="216" t="s">
        <v>19</v>
      </c>
      <c r="L115" s="44"/>
      <c r="M115" s="221" t="s">
        <v>19</v>
      </c>
      <c r="N115" s="222" t="s">
        <v>46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139</v>
      </c>
      <c r="AT115" s="225" t="s">
        <v>135</v>
      </c>
      <c r="AU115" s="225" t="s">
        <v>82</v>
      </c>
      <c r="AY115" s="17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139</v>
      </c>
      <c r="BK115" s="226">
        <f>ROUND(I115*H115,2)</f>
        <v>0</v>
      </c>
      <c r="BL115" s="17" t="s">
        <v>139</v>
      </c>
      <c r="BM115" s="225" t="s">
        <v>191</v>
      </c>
    </row>
    <row r="116" s="13" customFormat="1">
      <c r="A116" s="13"/>
      <c r="B116" s="232"/>
      <c r="C116" s="233"/>
      <c r="D116" s="227" t="s">
        <v>142</v>
      </c>
      <c r="E116" s="234" t="s">
        <v>19</v>
      </c>
      <c r="F116" s="235" t="s">
        <v>80</v>
      </c>
      <c r="G116" s="233"/>
      <c r="H116" s="236">
        <v>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142</v>
      </c>
      <c r="AU116" s="242" t="s">
        <v>82</v>
      </c>
      <c r="AV116" s="13" t="s">
        <v>82</v>
      </c>
      <c r="AW116" s="13" t="s">
        <v>35</v>
      </c>
      <c r="AX116" s="13" t="s">
        <v>73</v>
      </c>
      <c r="AY116" s="242" t="s">
        <v>133</v>
      </c>
    </row>
    <row r="117" s="14" customFormat="1">
      <c r="A117" s="14"/>
      <c r="B117" s="243"/>
      <c r="C117" s="244"/>
      <c r="D117" s="227" t="s">
        <v>142</v>
      </c>
      <c r="E117" s="245" t="s">
        <v>19</v>
      </c>
      <c r="F117" s="246" t="s">
        <v>192</v>
      </c>
      <c r="G117" s="244"/>
      <c r="H117" s="245" t="s">
        <v>19</v>
      </c>
      <c r="I117" s="247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142</v>
      </c>
      <c r="AU117" s="252" t="s">
        <v>82</v>
      </c>
      <c r="AV117" s="14" t="s">
        <v>80</v>
      </c>
      <c r="AW117" s="14" t="s">
        <v>35</v>
      </c>
      <c r="AX117" s="14" t="s">
        <v>73</v>
      </c>
      <c r="AY117" s="252" t="s">
        <v>133</v>
      </c>
    </row>
    <row r="118" s="14" customFormat="1">
      <c r="A118" s="14"/>
      <c r="B118" s="243"/>
      <c r="C118" s="244"/>
      <c r="D118" s="227" t="s">
        <v>142</v>
      </c>
      <c r="E118" s="245" t="s">
        <v>19</v>
      </c>
      <c r="F118" s="246" t="s">
        <v>193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142</v>
      </c>
      <c r="AU118" s="252" t="s">
        <v>82</v>
      </c>
      <c r="AV118" s="14" t="s">
        <v>80</v>
      </c>
      <c r="AW118" s="14" t="s">
        <v>35</v>
      </c>
      <c r="AX118" s="14" t="s">
        <v>73</v>
      </c>
      <c r="AY118" s="252" t="s">
        <v>133</v>
      </c>
    </row>
    <row r="119" s="14" customFormat="1">
      <c r="A119" s="14"/>
      <c r="B119" s="243"/>
      <c r="C119" s="244"/>
      <c r="D119" s="227" t="s">
        <v>142</v>
      </c>
      <c r="E119" s="245" t="s">
        <v>19</v>
      </c>
      <c r="F119" s="246" t="s">
        <v>194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142</v>
      </c>
      <c r="AU119" s="252" t="s">
        <v>82</v>
      </c>
      <c r="AV119" s="14" t="s">
        <v>80</v>
      </c>
      <c r="AW119" s="14" t="s">
        <v>35</v>
      </c>
      <c r="AX119" s="14" t="s">
        <v>73</v>
      </c>
      <c r="AY119" s="252" t="s">
        <v>133</v>
      </c>
    </row>
    <row r="120" s="14" customFormat="1">
      <c r="A120" s="14"/>
      <c r="B120" s="243"/>
      <c r="C120" s="244"/>
      <c r="D120" s="227" t="s">
        <v>142</v>
      </c>
      <c r="E120" s="245" t="s">
        <v>19</v>
      </c>
      <c r="F120" s="246" t="s">
        <v>195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142</v>
      </c>
      <c r="AU120" s="252" t="s">
        <v>82</v>
      </c>
      <c r="AV120" s="14" t="s">
        <v>80</v>
      </c>
      <c r="AW120" s="14" t="s">
        <v>35</v>
      </c>
      <c r="AX120" s="14" t="s">
        <v>73</v>
      </c>
      <c r="AY120" s="252" t="s">
        <v>133</v>
      </c>
    </row>
    <row r="121" s="14" customFormat="1">
      <c r="A121" s="14"/>
      <c r="B121" s="243"/>
      <c r="C121" s="244"/>
      <c r="D121" s="227" t="s">
        <v>142</v>
      </c>
      <c r="E121" s="245" t="s">
        <v>19</v>
      </c>
      <c r="F121" s="246" t="s">
        <v>196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142</v>
      </c>
      <c r="AU121" s="252" t="s">
        <v>82</v>
      </c>
      <c r="AV121" s="14" t="s">
        <v>80</v>
      </c>
      <c r="AW121" s="14" t="s">
        <v>35</v>
      </c>
      <c r="AX121" s="14" t="s">
        <v>73</v>
      </c>
      <c r="AY121" s="252" t="s">
        <v>133</v>
      </c>
    </row>
    <row r="122" s="14" customFormat="1">
      <c r="A122" s="14"/>
      <c r="B122" s="243"/>
      <c r="C122" s="244"/>
      <c r="D122" s="227" t="s">
        <v>142</v>
      </c>
      <c r="E122" s="245" t="s">
        <v>19</v>
      </c>
      <c r="F122" s="246" t="s">
        <v>197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142</v>
      </c>
      <c r="AU122" s="252" t="s">
        <v>82</v>
      </c>
      <c r="AV122" s="14" t="s">
        <v>80</v>
      </c>
      <c r="AW122" s="14" t="s">
        <v>35</v>
      </c>
      <c r="AX122" s="14" t="s">
        <v>73</v>
      </c>
      <c r="AY122" s="252" t="s">
        <v>133</v>
      </c>
    </row>
    <row r="123" s="14" customFormat="1">
      <c r="A123" s="14"/>
      <c r="B123" s="243"/>
      <c r="C123" s="244"/>
      <c r="D123" s="227" t="s">
        <v>142</v>
      </c>
      <c r="E123" s="245" t="s">
        <v>19</v>
      </c>
      <c r="F123" s="246" t="s">
        <v>198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142</v>
      </c>
      <c r="AU123" s="252" t="s">
        <v>82</v>
      </c>
      <c r="AV123" s="14" t="s">
        <v>80</v>
      </c>
      <c r="AW123" s="14" t="s">
        <v>35</v>
      </c>
      <c r="AX123" s="14" t="s">
        <v>73</v>
      </c>
      <c r="AY123" s="252" t="s">
        <v>133</v>
      </c>
    </row>
    <row r="124" s="14" customFormat="1">
      <c r="A124" s="14"/>
      <c r="B124" s="243"/>
      <c r="C124" s="244"/>
      <c r="D124" s="227" t="s">
        <v>142</v>
      </c>
      <c r="E124" s="245" t="s">
        <v>19</v>
      </c>
      <c r="F124" s="246" t="s">
        <v>199</v>
      </c>
      <c r="G124" s="244"/>
      <c r="H124" s="245" t="s">
        <v>19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142</v>
      </c>
      <c r="AU124" s="252" t="s">
        <v>82</v>
      </c>
      <c r="AV124" s="14" t="s">
        <v>80</v>
      </c>
      <c r="AW124" s="14" t="s">
        <v>35</v>
      </c>
      <c r="AX124" s="14" t="s">
        <v>73</v>
      </c>
      <c r="AY124" s="252" t="s">
        <v>133</v>
      </c>
    </row>
    <row r="125" s="14" customFormat="1">
      <c r="A125" s="14"/>
      <c r="B125" s="243"/>
      <c r="C125" s="244"/>
      <c r="D125" s="227" t="s">
        <v>142</v>
      </c>
      <c r="E125" s="245" t="s">
        <v>19</v>
      </c>
      <c r="F125" s="246" t="s">
        <v>200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142</v>
      </c>
      <c r="AU125" s="252" t="s">
        <v>82</v>
      </c>
      <c r="AV125" s="14" t="s">
        <v>80</v>
      </c>
      <c r="AW125" s="14" t="s">
        <v>35</v>
      </c>
      <c r="AX125" s="14" t="s">
        <v>73</v>
      </c>
      <c r="AY125" s="252" t="s">
        <v>133</v>
      </c>
    </row>
    <row r="126" s="14" customFormat="1">
      <c r="A126" s="14"/>
      <c r="B126" s="243"/>
      <c r="C126" s="244"/>
      <c r="D126" s="227" t="s">
        <v>142</v>
      </c>
      <c r="E126" s="245" t="s">
        <v>19</v>
      </c>
      <c r="F126" s="246" t="s">
        <v>201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142</v>
      </c>
      <c r="AU126" s="252" t="s">
        <v>82</v>
      </c>
      <c r="AV126" s="14" t="s">
        <v>80</v>
      </c>
      <c r="AW126" s="14" t="s">
        <v>35</v>
      </c>
      <c r="AX126" s="14" t="s">
        <v>73</v>
      </c>
      <c r="AY126" s="252" t="s">
        <v>133</v>
      </c>
    </row>
    <row r="127" s="14" customFormat="1">
      <c r="A127" s="14"/>
      <c r="B127" s="243"/>
      <c r="C127" s="244"/>
      <c r="D127" s="227" t="s">
        <v>142</v>
      </c>
      <c r="E127" s="245" t="s">
        <v>19</v>
      </c>
      <c r="F127" s="246" t="s">
        <v>202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142</v>
      </c>
      <c r="AU127" s="252" t="s">
        <v>82</v>
      </c>
      <c r="AV127" s="14" t="s">
        <v>80</v>
      </c>
      <c r="AW127" s="14" t="s">
        <v>35</v>
      </c>
      <c r="AX127" s="14" t="s">
        <v>73</v>
      </c>
      <c r="AY127" s="252" t="s">
        <v>133</v>
      </c>
    </row>
    <row r="128" s="15" customFormat="1">
      <c r="A128" s="15"/>
      <c r="B128" s="253"/>
      <c r="C128" s="254"/>
      <c r="D128" s="227" t="s">
        <v>142</v>
      </c>
      <c r="E128" s="255" t="s">
        <v>19</v>
      </c>
      <c r="F128" s="256" t="s">
        <v>146</v>
      </c>
      <c r="G128" s="254"/>
      <c r="H128" s="257">
        <v>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142</v>
      </c>
      <c r="AU128" s="263" t="s">
        <v>82</v>
      </c>
      <c r="AV128" s="15" t="s">
        <v>139</v>
      </c>
      <c r="AW128" s="15" t="s">
        <v>35</v>
      </c>
      <c r="AX128" s="15" t="s">
        <v>80</v>
      </c>
      <c r="AY128" s="263" t="s">
        <v>133</v>
      </c>
    </row>
    <row r="129" s="2" customFormat="1" ht="201" customHeight="1">
      <c r="A129" s="38"/>
      <c r="B129" s="39"/>
      <c r="C129" s="214" t="s">
        <v>156</v>
      </c>
      <c r="D129" s="214" t="s">
        <v>135</v>
      </c>
      <c r="E129" s="215" t="s">
        <v>203</v>
      </c>
      <c r="F129" s="216" t="s">
        <v>235</v>
      </c>
      <c r="G129" s="217" t="s">
        <v>167</v>
      </c>
      <c r="H129" s="218">
        <v>1</v>
      </c>
      <c r="I129" s="219"/>
      <c r="J129" s="220">
        <f>ROUND(I129*H129,2)</f>
        <v>0</v>
      </c>
      <c r="K129" s="216" t="s">
        <v>19</v>
      </c>
      <c r="L129" s="44"/>
      <c r="M129" s="221" t="s">
        <v>19</v>
      </c>
      <c r="N129" s="222" t="s">
        <v>46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139</v>
      </c>
      <c r="AT129" s="225" t="s">
        <v>135</v>
      </c>
      <c r="AU129" s="225" t="s">
        <v>82</v>
      </c>
      <c r="AY129" s="17" t="s">
        <v>133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139</v>
      </c>
      <c r="BK129" s="226">
        <f>ROUND(I129*H129,2)</f>
        <v>0</v>
      </c>
      <c r="BL129" s="17" t="s">
        <v>139</v>
      </c>
      <c r="BM129" s="225" t="s">
        <v>205</v>
      </c>
    </row>
    <row r="130" s="12" customFormat="1" ht="22.8" customHeight="1">
      <c r="A130" s="12"/>
      <c r="B130" s="198"/>
      <c r="C130" s="199"/>
      <c r="D130" s="200" t="s">
        <v>72</v>
      </c>
      <c r="E130" s="212" t="s">
        <v>206</v>
      </c>
      <c r="F130" s="212" t="s">
        <v>207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SUM(P131:P136)</f>
        <v>0</v>
      </c>
      <c r="Q130" s="206"/>
      <c r="R130" s="207">
        <f>SUM(R131:R136)</f>
        <v>0</v>
      </c>
      <c r="S130" s="206"/>
      <c r="T130" s="208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162</v>
      </c>
      <c r="AT130" s="210" t="s">
        <v>72</v>
      </c>
      <c r="AU130" s="210" t="s">
        <v>80</v>
      </c>
      <c r="AY130" s="209" t="s">
        <v>133</v>
      </c>
      <c r="BK130" s="211">
        <f>SUM(BK131:BK136)</f>
        <v>0</v>
      </c>
    </row>
    <row r="131" s="2" customFormat="1" ht="44.25" customHeight="1">
      <c r="A131" s="38"/>
      <c r="B131" s="39"/>
      <c r="C131" s="214" t="s">
        <v>208</v>
      </c>
      <c r="D131" s="214" t="s">
        <v>135</v>
      </c>
      <c r="E131" s="215" t="s">
        <v>209</v>
      </c>
      <c r="F131" s="216" t="s">
        <v>210</v>
      </c>
      <c r="G131" s="217" t="s">
        <v>167</v>
      </c>
      <c r="H131" s="218">
        <v>1</v>
      </c>
      <c r="I131" s="219"/>
      <c r="J131" s="220">
        <f>ROUND(I131*H131,2)</f>
        <v>0</v>
      </c>
      <c r="K131" s="216" t="s">
        <v>19</v>
      </c>
      <c r="L131" s="44"/>
      <c r="M131" s="221" t="s">
        <v>19</v>
      </c>
      <c r="N131" s="222" t="s">
        <v>46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139</v>
      </c>
      <c r="AT131" s="225" t="s">
        <v>135</v>
      </c>
      <c r="AU131" s="225" t="s">
        <v>82</v>
      </c>
      <c r="AY131" s="17" t="s">
        <v>133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139</v>
      </c>
      <c r="BK131" s="226">
        <f>ROUND(I131*H131,2)</f>
        <v>0</v>
      </c>
      <c r="BL131" s="17" t="s">
        <v>139</v>
      </c>
      <c r="BM131" s="225" t="s">
        <v>211</v>
      </c>
    </row>
    <row r="132" s="2" customFormat="1" ht="16.5" customHeight="1">
      <c r="A132" s="38"/>
      <c r="B132" s="39"/>
      <c r="C132" s="214" t="s">
        <v>183</v>
      </c>
      <c r="D132" s="214" t="s">
        <v>135</v>
      </c>
      <c r="E132" s="215" t="s">
        <v>236</v>
      </c>
      <c r="F132" s="216" t="s">
        <v>207</v>
      </c>
      <c r="G132" s="217" t="s">
        <v>167</v>
      </c>
      <c r="H132" s="218">
        <v>1</v>
      </c>
      <c r="I132" s="219"/>
      <c r="J132" s="220">
        <f>ROUND(I132*H132,2)</f>
        <v>0</v>
      </c>
      <c r="K132" s="216" t="s">
        <v>19</v>
      </c>
      <c r="L132" s="44"/>
      <c r="M132" s="221" t="s">
        <v>19</v>
      </c>
      <c r="N132" s="222" t="s">
        <v>46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139</v>
      </c>
      <c r="AT132" s="225" t="s">
        <v>135</v>
      </c>
      <c r="AU132" s="225" t="s">
        <v>82</v>
      </c>
      <c r="AY132" s="17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139</v>
      </c>
      <c r="BK132" s="226">
        <f>ROUND(I132*H132,2)</f>
        <v>0</v>
      </c>
      <c r="BL132" s="17" t="s">
        <v>139</v>
      </c>
      <c r="BM132" s="225" t="s">
        <v>214</v>
      </c>
    </row>
    <row r="133" s="13" customFormat="1">
      <c r="A133" s="13"/>
      <c r="B133" s="232"/>
      <c r="C133" s="233"/>
      <c r="D133" s="227" t="s">
        <v>142</v>
      </c>
      <c r="E133" s="234" t="s">
        <v>19</v>
      </c>
      <c r="F133" s="235" t="s">
        <v>237</v>
      </c>
      <c r="G133" s="233"/>
      <c r="H133" s="236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142</v>
      </c>
      <c r="AU133" s="242" t="s">
        <v>82</v>
      </c>
      <c r="AV133" s="13" t="s">
        <v>82</v>
      </c>
      <c r="AW133" s="13" t="s">
        <v>35</v>
      </c>
      <c r="AX133" s="13" t="s">
        <v>73</v>
      </c>
      <c r="AY133" s="242" t="s">
        <v>133</v>
      </c>
    </row>
    <row r="134" s="15" customFormat="1">
      <c r="A134" s="15"/>
      <c r="B134" s="253"/>
      <c r="C134" s="254"/>
      <c r="D134" s="227" t="s">
        <v>142</v>
      </c>
      <c r="E134" s="255" t="s">
        <v>19</v>
      </c>
      <c r="F134" s="256" t="s">
        <v>146</v>
      </c>
      <c r="G134" s="254"/>
      <c r="H134" s="257">
        <v>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142</v>
      </c>
      <c r="AU134" s="263" t="s">
        <v>82</v>
      </c>
      <c r="AV134" s="15" t="s">
        <v>139</v>
      </c>
      <c r="AW134" s="15" t="s">
        <v>35</v>
      </c>
      <c r="AX134" s="15" t="s">
        <v>80</v>
      </c>
      <c r="AY134" s="263" t="s">
        <v>133</v>
      </c>
    </row>
    <row r="135" s="2" customFormat="1" ht="49.05" customHeight="1">
      <c r="A135" s="38"/>
      <c r="B135" s="39"/>
      <c r="C135" s="214" t="s">
        <v>215</v>
      </c>
      <c r="D135" s="214" t="s">
        <v>135</v>
      </c>
      <c r="E135" s="215" t="s">
        <v>212</v>
      </c>
      <c r="F135" s="216" t="s">
        <v>213</v>
      </c>
      <c r="G135" s="217" t="s">
        <v>167</v>
      </c>
      <c r="H135" s="218">
        <v>1</v>
      </c>
      <c r="I135" s="219"/>
      <c r="J135" s="220">
        <f>ROUND(I135*H135,2)</f>
        <v>0</v>
      </c>
      <c r="K135" s="216" t="s">
        <v>19</v>
      </c>
      <c r="L135" s="44"/>
      <c r="M135" s="221" t="s">
        <v>19</v>
      </c>
      <c r="N135" s="222" t="s">
        <v>46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139</v>
      </c>
      <c r="AT135" s="225" t="s">
        <v>135</v>
      </c>
      <c r="AU135" s="225" t="s">
        <v>82</v>
      </c>
      <c r="AY135" s="17" t="s">
        <v>133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139</v>
      </c>
      <c r="BK135" s="226">
        <f>ROUND(I135*H135,2)</f>
        <v>0</v>
      </c>
      <c r="BL135" s="17" t="s">
        <v>139</v>
      </c>
      <c r="BM135" s="225" t="s">
        <v>218</v>
      </c>
    </row>
    <row r="136" s="2" customFormat="1" ht="62.7" customHeight="1">
      <c r="A136" s="38"/>
      <c r="B136" s="39"/>
      <c r="C136" s="214" t="s">
        <v>8</v>
      </c>
      <c r="D136" s="214" t="s">
        <v>135</v>
      </c>
      <c r="E136" s="215" t="s">
        <v>216</v>
      </c>
      <c r="F136" s="216" t="s">
        <v>217</v>
      </c>
      <c r="G136" s="217" t="s">
        <v>167</v>
      </c>
      <c r="H136" s="218">
        <v>1</v>
      </c>
      <c r="I136" s="219"/>
      <c r="J136" s="220">
        <f>ROUND(I136*H136,2)</f>
        <v>0</v>
      </c>
      <c r="K136" s="216" t="s">
        <v>19</v>
      </c>
      <c r="L136" s="44"/>
      <c r="M136" s="268" t="s">
        <v>19</v>
      </c>
      <c r="N136" s="269" t="s">
        <v>46</v>
      </c>
      <c r="O136" s="266"/>
      <c r="P136" s="270">
        <f>O136*H136</f>
        <v>0</v>
      </c>
      <c r="Q136" s="270">
        <v>0</v>
      </c>
      <c r="R136" s="270">
        <f>Q136*H136</f>
        <v>0</v>
      </c>
      <c r="S136" s="270">
        <v>0</v>
      </c>
      <c r="T136" s="27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139</v>
      </c>
      <c r="AT136" s="225" t="s">
        <v>135</v>
      </c>
      <c r="AU136" s="225" t="s">
        <v>82</v>
      </c>
      <c r="AY136" s="17" t="s">
        <v>133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139</v>
      </c>
      <c r="BK136" s="226">
        <f>ROUND(I136*H136,2)</f>
        <v>0</v>
      </c>
      <c r="BL136" s="17" t="s">
        <v>139</v>
      </c>
      <c r="BM136" s="225" t="s">
        <v>238</v>
      </c>
    </row>
    <row r="137" s="2" customFormat="1" ht="6.96" customHeight="1">
      <c r="A137" s="38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Z7eAQNgIIgIqG8FuVhYd4b0C8kKx5peKUE7uDXTVWdaoiWpOHvIYFcAmNFfIRLfjsPwMcJhaFeS96kQMU3bdRQ==" hashValue="HPEG3yAuvdTlkUMd3F+QVbvBUnqjDiFvfPjBtzm1nTw/B7Hx6fj3PE0INOu2nbJtTdYtI9mSOZI4YdiY2bUJ3g==" algorithmName="SHA-512" password="CC35"/>
  <autoFilter ref="C94:K13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>
      <c r="B8" s="20"/>
      <c r="D8" s="144" t="s">
        <v>108</v>
      </c>
      <c r="L8" s="20"/>
    </row>
    <row r="9" hidden="1" s="1" customFormat="1" ht="23.25" customHeight="1">
      <c r="B9" s="20"/>
      <c r="E9" s="145" t="s">
        <v>219</v>
      </c>
      <c r="F9" s="1"/>
      <c r="G9" s="1"/>
      <c r="H9" s="1"/>
      <c r="L9" s="20"/>
    </row>
    <row r="10" hidden="1" s="1" customFormat="1" ht="12" customHeight="1">
      <c r="B10" s="20"/>
      <c r="D10" s="144" t="s">
        <v>110</v>
      </c>
      <c r="L10" s="20"/>
    </row>
    <row r="11" hidden="1" s="2" customFormat="1" ht="16.5" customHeight="1">
      <c r="A11" s="38"/>
      <c r="B11" s="44"/>
      <c r="C11" s="38"/>
      <c r="D11" s="38"/>
      <c r="E11" s="157" t="s">
        <v>239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221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6.5" customHeight="1">
      <c r="A13" s="38"/>
      <c r="B13" s="44"/>
      <c r="C13" s="38"/>
      <c r="D13" s="38"/>
      <c r="E13" s="147" t="s">
        <v>240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44" t="s">
        <v>18</v>
      </c>
      <c r="E15" s="38"/>
      <c r="F15" s="134" t="s">
        <v>19</v>
      </c>
      <c r="G15" s="38"/>
      <c r="H15" s="38"/>
      <c r="I15" s="144" t="s">
        <v>20</v>
      </c>
      <c r="J15" s="134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21</v>
      </c>
      <c r="E16" s="38"/>
      <c r="F16" s="134" t="s">
        <v>34</v>
      </c>
      <c r="G16" s="38"/>
      <c r="H16" s="38"/>
      <c r="I16" s="144" t="s">
        <v>23</v>
      </c>
      <c r="J16" s="148" t="str">
        <f>'Rekapitulace stavby'!AN8</f>
        <v>30.5.2025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44" t="s">
        <v>25</v>
      </c>
      <c r="E18" s="38"/>
      <c r="F18" s="38"/>
      <c r="G18" s="38"/>
      <c r="H18" s="38"/>
      <c r="I18" s="144" t="s">
        <v>26</v>
      </c>
      <c r="J18" s="134" t="s">
        <v>27</v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34" t="s">
        <v>28</v>
      </c>
      <c r="F19" s="38"/>
      <c r="G19" s="38"/>
      <c r="H19" s="38"/>
      <c r="I19" s="144" t="s">
        <v>29</v>
      </c>
      <c r="J19" s="134" t="s">
        <v>30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44" t="s">
        <v>31</v>
      </c>
      <c r="E21" s="38"/>
      <c r="F21" s="38"/>
      <c r="G21" s="38"/>
      <c r="H21" s="38"/>
      <c r="I21" s="144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4"/>
      <c r="G22" s="134"/>
      <c r="H22" s="134"/>
      <c r="I22" s="144" t="s">
        <v>29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44" t="s">
        <v>33</v>
      </c>
      <c r="E24" s="38"/>
      <c r="F24" s="38"/>
      <c r="G24" s="38"/>
      <c r="H24" s="38"/>
      <c r="I24" s="144" t="s">
        <v>26</v>
      </c>
      <c r="J24" s="134" t="str">
        <f>IF('Rekapitulace stavby'!AN16="","",'Rekapitulace stavby'!AN16)</f>
        <v/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8" customHeight="1">
      <c r="A25" s="38"/>
      <c r="B25" s="44"/>
      <c r="C25" s="38"/>
      <c r="D25" s="38"/>
      <c r="E25" s="134" t="str">
        <f>IF('Rekapitulace stavby'!E17="","",'Rekapitulace stavby'!E17)</f>
        <v xml:space="preserve"> </v>
      </c>
      <c r="F25" s="38"/>
      <c r="G25" s="38"/>
      <c r="H25" s="38"/>
      <c r="I25" s="144" t="s">
        <v>29</v>
      </c>
      <c r="J25" s="134" t="str">
        <f>IF('Rekapitulace stavby'!AN17="","",'Rekapitulace stavby'!AN17)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12" customHeight="1">
      <c r="A27" s="38"/>
      <c r="B27" s="44"/>
      <c r="C27" s="38"/>
      <c r="D27" s="144" t="s">
        <v>36</v>
      </c>
      <c r="E27" s="38"/>
      <c r="F27" s="38"/>
      <c r="G27" s="38"/>
      <c r="H27" s="38"/>
      <c r="I27" s="144" t="s">
        <v>26</v>
      </c>
      <c r="J27" s="134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8" customHeight="1">
      <c r="A28" s="38"/>
      <c r="B28" s="44"/>
      <c r="C28" s="38"/>
      <c r="D28" s="38"/>
      <c r="E28" s="134" t="str">
        <f>IF('Rekapitulace stavby'!E20="","",'Rekapitulace stavby'!E20)</f>
        <v xml:space="preserve"> </v>
      </c>
      <c r="F28" s="38"/>
      <c r="G28" s="38"/>
      <c r="H28" s="38"/>
      <c r="I28" s="144" t="s">
        <v>29</v>
      </c>
      <c r="J28" s="134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2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hidden="1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25.44" customHeight="1">
      <c r="A34" s="38"/>
      <c r="B34" s="44"/>
      <c r="C34" s="38"/>
      <c r="D34" s="154" t="s">
        <v>39</v>
      </c>
      <c r="E34" s="38"/>
      <c r="F34" s="38"/>
      <c r="G34" s="38"/>
      <c r="H34" s="38"/>
      <c r="I34" s="38"/>
      <c r="J34" s="155">
        <f>ROUND(J93,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38"/>
      <c r="F36" s="156" t="s">
        <v>41</v>
      </c>
      <c r="G36" s="38"/>
      <c r="H36" s="38"/>
      <c r="I36" s="156" t="s">
        <v>40</v>
      </c>
      <c r="J36" s="156" t="s">
        <v>42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57" t="s">
        <v>43</v>
      </c>
      <c r="E37" s="144" t="s">
        <v>44</v>
      </c>
      <c r="F37" s="158">
        <f>ROUND((SUM(BE93:BE109)),  2)</f>
        <v>0</v>
      </c>
      <c r="G37" s="38"/>
      <c r="H37" s="38"/>
      <c r="I37" s="159">
        <v>0.20999999999999999</v>
      </c>
      <c r="J37" s="158">
        <f>ROUND(((SUM(BE93:BE109))*I37),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58">
        <f>ROUND((SUM(BF93:BF109)),  2)</f>
        <v>0</v>
      </c>
      <c r="G38" s="38"/>
      <c r="H38" s="38"/>
      <c r="I38" s="159">
        <v>0.12</v>
      </c>
      <c r="J38" s="158">
        <f>ROUND(((SUM(BF93:BF109))*I38),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144" t="s">
        <v>43</v>
      </c>
      <c r="E39" s="144" t="s">
        <v>46</v>
      </c>
      <c r="F39" s="158">
        <f>ROUND((SUM(BG93:BG109)),  2)</f>
        <v>0</v>
      </c>
      <c r="G39" s="38"/>
      <c r="H39" s="38"/>
      <c r="I39" s="159">
        <v>0.20999999999999999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4" t="s">
        <v>47</v>
      </c>
      <c r="F40" s="158">
        <f>ROUND((SUM(BH93:BH109)),  2)</f>
        <v>0</v>
      </c>
      <c r="G40" s="38"/>
      <c r="H40" s="38"/>
      <c r="I40" s="159">
        <v>0.12</v>
      </c>
      <c r="J40" s="158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4" t="s">
        <v>48</v>
      </c>
      <c r="F41" s="158">
        <f>ROUND((SUM(BI93:BI109)),  2)</f>
        <v>0</v>
      </c>
      <c r="G41" s="38"/>
      <c r="H41" s="38"/>
      <c r="I41" s="159">
        <v>0</v>
      </c>
      <c r="J41" s="158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2" customFormat="1" ht="25.44" customHeight="1">
      <c r="A43" s="38"/>
      <c r="B43" s="44"/>
      <c r="C43" s="160"/>
      <c r="D43" s="161" t="s">
        <v>49</v>
      </c>
      <c r="E43" s="162"/>
      <c r="F43" s="162"/>
      <c r="G43" s="163" t="s">
        <v>50</v>
      </c>
      <c r="H43" s="164" t="s">
        <v>51</v>
      </c>
      <c r="I43" s="162"/>
      <c r="J43" s="165">
        <f>SUM(J34:J41)</f>
        <v>0</v>
      </c>
      <c r="K43" s="166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hidden="1" s="2" customFormat="1" ht="14.4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/>
    <row r="46" hidden="1"/>
    <row r="47" hidden="1"/>
    <row r="48" hidden="1" s="2" customFormat="1" ht="6.96" customHeight="1">
      <c r="A48" s="38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24.96" customHeight="1">
      <c r="A49" s="38"/>
      <c r="B49" s="39"/>
      <c r="C49" s="23" t="s">
        <v>112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26.25" customHeight="1">
      <c r="A52" s="38"/>
      <c r="B52" s="39"/>
      <c r="C52" s="40"/>
      <c r="D52" s="40"/>
      <c r="E52" s="171" t="str">
        <f>E7</f>
        <v>Tichá Orlice, Čermná, Letohrad – Verměřovice, odstranění povodňových škod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1" customFormat="1" ht="12" customHeight="1">
      <c r="B53" s="21"/>
      <c r="C53" s="32" t="s">
        <v>108</v>
      </c>
      <c r="D53" s="22"/>
      <c r="E53" s="22"/>
      <c r="F53" s="22"/>
      <c r="G53" s="22"/>
      <c r="H53" s="22"/>
      <c r="I53" s="22"/>
      <c r="J53" s="22"/>
      <c r="K53" s="22"/>
      <c r="L53" s="20"/>
    </row>
    <row r="54" hidden="1" s="1" customFormat="1" ht="23.25" customHeight="1">
      <c r="B54" s="21"/>
      <c r="C54" s="22"/>
      <c r="D54" s="22"/>
      <c r="E54" s="171" t="s">
        <v>219</v>
      </c>
      <c r="F54" s="22"/>
      <c r="G54" s="22"/>
      <c r="H54" s="22"/>
      <c r="I54" s="22"/>
      <c r="J54" s="22"/>
      <c r="K54" s="22"/>
      <c r="L54" s="20"/>
    </row>
    <row r="55" hidden="1" s="1" customFormat="1" ht="12" customHeight="1">
      <c r="B55" s="21"/>
      <c r="C55" s="32" t="s">
        <v>110</v>
      </c>
      <c r="D55" s="22"/>
      <c r="E55" s="22"/>
      <c r="F55" s="22"/>
      <c r="G55" s="22"/>
      <c r="H55" s="22"/>
      <c r="I55" s="22"/>
      <c r="J55" s="22"/>
      <c r="K55" s="22"/>
      <c r="L55" s="20"/>
    </row>
    <row r="56" hidden="1" s="2" customFormat="1" ht="16.5" customHeight="1">
      <c r="A56" s="38"/>
      <c r="B56" s="39"/>
      <c r="C56" s="40"/>
      <c r="D56" s="40"/>
      <c r="E56" s="52" t="s">
        <v>239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12" customHeight="1">
      <c r="A57" s="38"/>
      <c r="B57" s="39"/>
      <c r="C57" s="32" t="s">
        <v>221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6.5" customHeight="1">
      <c r="A58" s="38"/>
      <c r="B58" s="39"/>
      <c r="C58" s="40"/>
      <c r="D58" s="40"/>
      <c r="E58" s="70" t="str">
        <f>E13</f>
        <v>SO 02.1 - Odtěžení sedimentu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2" customHeight="1">
      <c r="A60" s="38"/>
      <c r="B60" s="39"/>
      <c r="C60" s="32" t="s">
        <v>21</v>
      </c>
      <c r="D60" s="40"/>
      <c r="E60" s="40"/>
      <c r="F60" s="27" t="str">
        <f>F16</f>
        <v xml:space="preserve"> </v>
      </c>
      <c r="G60" s="40"/>
      <c r="H60" s="40"/>
      <c r="I60" s="32" t="s">
        <v>23</v>
      </c>
      <c r="J60" s="73" t="str">
        <f>IF(J16="","",J16)</f>
        <v>30.5.2025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>Povodí Labe, státní podnik</v>
      </c>
      <c r="G62" s="40"/>
      <c r="H62" s="40"/>
      <c r="I62" s="32" t="s">
        <v>33</v>
      </c>
      <c r="J62" s="36" t="str">
        <f>E25</f>
        <v xml:space="preserve"> 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15.15" customHeight="1">
      <c r="A63" s="38"/>
      <c r="B63" s="39"/>
      <c r="C63" s="32" t="s">
        <v>31</v>
      </c>
      <c r="D63" s="40"/>
      <c r="E63" s="40"/>
      <c r="F63" s="27" t="str">
        <f>IF(E22="","",E22)</f>
        <v>Vyplň údaj</v>
      </c>
      <c r="G63" s="40"/>
      <c r="H63" s="40"/>
      <c r="I63" s="32" t="s">
        <v>36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29.28" customHeight="1">
      <c r="A65" s="38"/>
      <c r="B65" s="39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22.8" customHeight="1">
      <c r="A67" s="38"/>
      <c r="B67" s="39"/>
      <c r="C67" s="175" t="s">
        <v>71</v>
      </c>
      <c r="D67" s="40"/>
      <c r="E67" s="40"/>
      <c r="F67" s="40"/>
      <c r="G67" s="40"/>
      <c r="H67" s="40"/>
      <c r="I67" s="40"/>
      <c r="J67" s="103">
        <f>J93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115</v>
      </c>
    </row>
    <row r="68" hidden="1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2"/>
      <c r="C69" s="126"/>
      <c r="D69" s="183" t="s">
        <v>117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6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118</v>
      </c>
      <c r="D76" s="40"/>
      <c r="E76" s="40"/>
      <c r="F76" s="40"/>
      <c r="G76" s="40"/>
      <c r="H76" s="40"/>
      <c r="I76" s="40"/>
      <c r="J76" s="40"/>
      <c r="K76" s="40"/>
      <c r="L76" s="14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71" t="str">
        <f>E7</f>
        <v>Tichá Orlice, Čermná, Letohrad – Verměřovice, odstranění povodňových škod</v>
      </c>
      <c r="F79" s="32"/>
      <c r="G79" s="32"/>
      <c r="H79" s="32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108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23.25" customHeight="1">
      <c r="B81" s="21"/>
      <c r="C81" s="22"/>
      <c r="D81" s="22"/>
      <c r="E81" s="171" t="s">
        <v>219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110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52" t="s">
        <v>239</v>
      </c>
      <c r="F83" s="40"/>
      <c r="G83" s="40"/>
      <c r="H83" s="40"/>
      <c r="I83" s="40"/>
      <c r="J83" s="40"/>
      <c r="K83" s="40"/>
      <c r="L83" s="14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221</v>
      </c>
      <c r="D84" s="40"/>
      <c r="E84" s="40"/>
      <c r="F84" s="40"/>
      <c r="G84" s="40"/>
      <c r="H84" s="40"/>
      <c r="I84" s="40"/>
      <c r="J84" s="40"/>
      <c r="K84" s="40"/>
      <c r="L84" s="14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0" t="str">
        <f>E13</f>
        <v>SO 02.1 - Odtěžení sedimentu</v>
      </c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F16</f>
        <v xml:space="preserve"> </v>
      </c>
      <c r="G87" s="40"/>
      <c r="H87" s="40"/>
      <c r="I87" s="32" t="s">
        <v>23</v>
      </c>
      <c r="J87" s="73" t="str">
        <f>IF(J16="","",J16)</f>
        <v>30.5.2025</v>
      </c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E19</f>
        <v>Povodí Labe, státní podnik</v>
      </c>
      <c r="G89" s="40"/>
      <c r="H89" s="40"/>
      <c r="I89" s="32" t="s">
        <v>33</v>
      </c>
      <c r="J89" s="36" t="str">
        <f>E25</f>
        <v xml:space="preserve"> </v>
      </c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31</v>
      </c>
      <c r="D90" s="40"/>
      <c r="E90" s="40"/>
      <c r="F90" s="27" t="str">
        <f>IF(E22="","",E22)</f>
        <v>Vyplň údaj</v>
      </c>
      <c r="G90" s="40"/>
      <c r="H90" s="40"/>
      <c r="I90" s="32" t="s">
        <v>36</v>
      </c>
      <c r="J90" s="36" t="str">
        <f>E28</f>
        <v xml:space="preserve"> </v>
      </c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7"/>
      <c r="B92" s="188"/>
      <c r="C92" s="189" t="s">
        <v>119</v>
      </c>
      <c r="D92" s="190" t="s">
        <v>58</v>
      </c>
      <c r="E92" s="190" t="s">
        <v>54</v>
      </c>
      <c r="F92" s="190" t="s">
        <v>55</v>
      </c>
      <c r="G92" s="190" t="s">
        <v>120</v>
      </c>
      <c r="H92" s="190" t="s">
        <v>121</v>
      </c>
      <c r="I92" s="190" t="s">
        <v>122</v>
      </c>
      <c r="J92" s="190" t="s">
        <v>114</v>
      </c>
      <c r="K92" s="191" t="s">
        <v>123</v>
      </c>
      <c r="L92" s="192"/>
      <c r="M92" s="93" t="s">
        <v>19</v>
      </c>
      <c r="N92" s="94" t="s">
        <v>43</v>
      </c>
      <c r="O92" s="94" t="s">
        <v>124</v>
      </c>
      <c r="P92" s="94" t="s">
        <v>125</v>
      </c>
      <c r="Q92" s="94" t="s">
        <v>126</v>
      </c>
      <c r="R92" s="94" t="s">
        <v>127</v>
      </c>
      <c r="S92" s="94" t="s">
        <v>128</v>
      </c>
      <c r="T92" s="95" t="s">
        <v>129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8"/>
      <c r="B93" s="39"/>
      <c r="C93" s="100" t="s">
        <v>130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115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72</v>
      </c>
      <c r="E94" s="201" t="s">
        <v>131</v>
      </c>
      <c r="F94" s="201" t="s">
        <v>132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73</v>
      </c>
      <c r="AY94" s="209" t="s">
        <v>133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72</v>
      </c>
      <c r="E95" s="212" t="s">
        <v>80</v>
      </c>
      <c r="F95" s="212" t="s">
        <v>134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SUM(P96:P109)</f>
        <v>0</v>
      </c>
      <c r="Q95" s="206"/>
      <c r="R95" s="207">
        <f>SUM(R96:R109)</f>
        <v>0</v>
      </c>
      <c r="S95" s="206"/>
      <c r="T95" s="208">
        <f>SUM(T96:T109)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72</v>
      </c>
      <c r="AU95" s="210" t="s">
        <v>80</v>
      </c>
      <c r="AY95" s="209" t="s">
        <v>133</v>
      </c>
      <c r="BK95" s="211">
        <f>SUM(BK96:BK109)</f>
        <v>0</v>
      </c>
    </row>
    <row r="96" s="2" customFormat="1" ht="16.5" customHeight="1">
      <c r="A96" s="38"/>
      <c r="B96" s="39"/>
      <c r="C96" s="214" t="s">
        <v>80</v>
      </c>
      <c r="D96" s="214" t="s">
        <v>135</v>
      </c>
      <c r="E96" s="215" t="s">
        <v>136</v>
      </c>
      <c r="F96" s="216" t="s">
        <v>137</v>
      </c>
      <c r="G96" s="217" t="s">
        <v>138</v>
      </c>
      <c r="H96" s="218">
        <v>223</v>
      </c>
      <c r="I96" s="219"/>
      <c r="J96" s="220">
        <f>ROUND(I96*H96,2)</f>
        <v>0</v>
      </c>
      <c r="K96" s="216" t="s">
        <v>19</v>
      </c>
      <c r="L96" s="44"/>
      <c r="M96" s="221" t="s">
        <v>19</v>
      </c>
      <c r="N96" s="222" t="s">
        <v>46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5" t="s">
        <v>139</v>
      </c>
      <c r="AT96" s="225" t="s">
        <v>135</v>
      </c>
      <c r="AU96" s="225" t="s">
        <v>82</v>
      </c>
      <c r="AY96" s="17" t="s">
        <v>133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7" t="s">
        <v>139</v>
      </c>
      <c r="BK96" s="226">
        <f>ROUND(I96*H96,2)</f>
        <v>0</v>
      </c>
      <c r="BL96" s="17" t="s">
        <v>139</v>
      </c>
      <c r="BM96" s="225" t="s">
        <v>82</v>
      </c>
    </row>
    <row r="97" s="2" customFormat="1">
      <c r="A97" s="38"/>
      <c r="B97" s="39"/>
      <c r="C97" s="40"/>
      <c r="D97" s="227" t="s">
        <v>140</v>
      </c>
      <c r="E97" s="40"/>
      <c r="F97" s="228" t="s">
        <v>141</v>
      </c>
      <c r="G97" s="40"/>
      <c r="H97" s="40"/>
      <c r="I97" s="229"/>
      <c r="J97" s="40"/>
      <c r="K97" s="40"/>
      <c r="L97" s="44"/>
      <c r="M97" s="230"/>
      <c r="N97" s="231"/>
      <c r="O97" s="85"/>
      <c r="P97" s="85"/>
      <c r="Q97" s="85"/>
      <c r="R97" s="85"/>
      <c r="S97" s="85"/>
      <c r="T97" s="86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140</v>
      </c>
      <c r="AU97" s="17" t="s">
        <v>82</v>
      </c>
    </row>
    <row r="98" s="13" customFormat="1">
      <c r="A98" s="13"/>
      <c r="B98" s="232"/>
      <c r="C98" s="233"/>
      <c r="D98" s="227" t="s">
        <v>142</v>
      </c>
      <c r="E98" s="234" t="s">
        <v>19</v>
      </c>
      <c r="F98" s="235" t="s">
        <v>241</v>
      </c>
      <c r="G98" s="233"/>
      <c r="H98" s="236">
        <v>223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142</v>
      </c>
      <c r="AU98" s="242" t="s">
        <v>82</v>
      </c>
      <c r="AV98" s="13" t="s">
        <v>82</v>
      </c>
      <c r="AW98" s="13" t="s">
        <v>35</v>
      </c>
      <c r="AX98" s="13" t="s">
        <v>73</v>
      </c>
      <c r="AY98" s="242" t="s">
        <v>133</v>
      </c>
    </row>
    <row r="99" s="14" customFormat="1">
      <c r="A99" s="14"/>
      <c r="B99" s="243"/>
      <c r="C99" s="244"/>
      <c r="D99" s="227" t="s">
        <v>142</v>
      </c>
      <c r="E99" s="245" t="s">
        <v>19</v>
      </c>
      <c r="F99" s="246" t="s">
        <v>242</v>
      </c>
      <c r="G99" s="244"/>
      <c r="H99" s="245" t="s">
        <v>19</v>
      </c>
      <c r="I99" s="247"/>
      <c r="J99" s="244"/>
      <c r="K99" s="244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142</v>
      </c>
      <c r="AU99" s="252" t="s">
        <v>82</v>
      </c>
      <c r="AV99" s="14" t="s">
        <v>80</v>
      </c>
      <c r="AW99" s="14" t="s">
        <v>35</v>
      </c>
      <c r="AX99" s="14" t="s">
        <v>73</v>
      </c>
      <c r="AY99" s="252" t="s">
        <v>133</v>
      </c>
    </row>
    <row r="100" s="14" customFormat="1">
      <c r="A100" s="14"/>
      <c r="B100" s="243"/>
      <c r="C100" s="244"/>
      <c r="D100" s="227" t="s">
        <v>142</v>
      </c>
      <c r="E100" s="245" t="s">
        <v>19</v>
      </c>
      <c r="F100" s="246" t="s">
        <v>243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142</v>
      </c>
      <c r="AU100" s="252" t="s">
        <v>82</v>
      </c>
      <c r="AV100" s="14" t="s">
        <v>80</v>
      </c>
      <c r="AW100" s="14" t="s">
        <v>35</v>
      </c>
      <c r="AX100" s="14" t="s">
        <v>73</v>
      </c>
      <c r="AY100" s="252" t="s">
        <v>133</v>
      </c>
    </row>
    <row r="101" s="15" customFormat="1">
      <c r="A101" s="15"/>
      <c r="B101" s="253"/>
      <c r="C101" s="254"/>
      <c r="D101" s="227" t="s">
        <v>142</v>
      </c>
      <c r="E101" s="255" t="s">
        <v>19</v>
      </c>
      <c r="F101" s="256" t="s">
        <v>146</v>
      </c>
      <c r="G101" s="254"/>
      <c r="H101" s="257">
        <v>223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142</v>
      </c>
      <c r="AU101" s="263" t="s">
        <v>82</v>
      </c>
      <c r="AV101" s="15" t="s">
        <v>139</v>
      </c>
      <c r="AW101" s="15" t="s">
        <v>35</v>
      </c>
      <c r="AX101" s="15" t="s">
        <v>80</v>
      </c>
      <c r="AY101" s="263" t="s">
        <v>133</v>
      </c>
    </row>
    <row r="102" s="2" customFormat="1" ht="37.8" customHeight="1">
      <c r="A102" s="38"/>
      <c r="B102" s="39"/>
      <c r="C102" s="214" t="s">
        <v>82</v>
      </c>
      <c r="D102" s="214" t="s">
        <v>135</v>
      </c>
      <c r="E102" s="215" t="s">
        <v>147</v>
      </c>
      <c r="F102" s="216" t="s">
        <v>244</v>
      </c>
      <c r="G102" s="217" t="s">
        <v>138</v>
      </c>
      <c r="H102" s="218">
        <v>223</v>
      </c>
      <c r="I102" s="219"/>
      <c r="J102" s="220">
        <f>ROUND(I102*H102,2)</f>
        <v>0</v>
      </c>
      <c r="K102" s="216" t="s">
        <v>19</v>
      </c>
      <c r="L102" s="44"/>
      <c r="M102" s="221" t="s">
        <v>19</v>
      </c>
      <c r="N102" s="222" t="s">
        <v>46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5" t="s">
        <v>139</v>
      </c>
      <c r="AT102" s="225" t="s">
        <v>135</v>
      </c>
      <c r="AU102" s="225" t="s">
        <v>82</v>
      </c>
      <c r="AY102" s="17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7" t="s">
        <v>139</v>
      </c>
      <c r="BK102" s="226">
        <f>ROUND(I102*H102,2)</f>
        <v>0</v>
      </c>
      <c r="BL102" s="17" t="s">
        <v>139</v>
      </c>
      <c r="BM102" s="225" t="s">
        <v>139</v>
      </c>
    </row>
    <row r="103" s="2" customFormat="1">
      <c r="A103" s="38"/>
      <c r="B103" s="39"/>
      <c r="C103" s="40"/>
      <c r="D103" s="227" t="s">
        <v>140</v>
      </c>
      <c r="E103" s="40"/>
      <c r="F103" s="228" t="s">
        <v>149</v>
      </c>
      <c r="G103" s="40"/>
      <c r="H103" s="40"/>
      <c r="I103" s="229"/>
      <c r="J103" s="40"/>
      <c r="K103" s="40"/>
      <c r="L103" s="44"/>
      <c r="M103" s="230"/>
      <c r="N103" s="231"/>
      <c r="O103" s="85"/>
      <c r="P103" s="85"/>
      <c r="Q103" s="85"/>
      <c r="R103" s="85"/>
      <c r="S103" s="85"/>
      <c r="T103" s="86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140</v>
      </c>
      <c r="AU103" s="17" t="s">
        <v>82</v>
      </c>
    </row>
    <row r="104" s="13" customFormat="1">
      <c r="A104" s="13"/>
      <c r="B104" s="232"/>
      <c r="C104" s="233"/>
      <c r="D104" s="227" t="s">
        <v>142</v>
      </c>
      <c r="E104" s="234" t="s">
        <v>19</v>
      </c>
      <c r="F104" s="235" t="s">
        <v>241</v>
      </c>
      <c r="G104" s="233"/>
      <c r="H104" s="236">
        <v>223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142</v>
      </c>
      <c r="AU104" s="242" t="s">
        <v>82</v>
      </c>
      <c r="AV104" s="13" t="s">
        <v>82</v>
      </c>
      <c r="AW104" s="13" t="s">
        <v>35</v>
      </c>
      <c r="AX104" s="13" t="s">
        <v>73</v>
      </c>
      <c r="AY104" s="242" t="s">
        <v>133</v>
      </c>
    </row>
    <row r="105" s="15" customFormat="1">
      <c r="A105" s="15"/>
      <c r="B105" s="253"/>
      <c r="C105" s="254"/>
      <c r="D105" s="227" t="s">
        <v>142</v>
      </c>
      <c r="E105" s="255" t="s">
        <v>19</v>
      </c>
      <c r="F105" s="256" t="s">
        <v>146</v>
      </c>
      <c r="G105" s="254"/>
      <c r="H105" s="257">
        <v>223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142</v>
      </c>
      <c r="AU105" s="263" t="s">
        <v>82</v>
      </c>
      <c r="AV105" s="15" t="s">
        <v>139</v>
      </c>
      <c r="AW105" s="15" t="s">
        <v>35</v>
      </c>
      <c r="AX105" s="15" t="s">
        <v>80</v>
      </c>
      <c r="AY105" s="263" t="s">
        <v>133</v>
      </c>
    </row>
    <row r="106" s="2" customFormat="1" ht="24.15" customHeight="1">
      <c r="A106" s="38"/>
      <c r="B106" s="39"/>
      <c r="C106" s="214" t="s">
        <v>98</v>
      </c>
      <c r="D106" s="214" t="s">
        <v>135</v>
      </c>
      <c r="E106" s="215" t="s">
        <v>150</v>
      </c>
      <c r="F106" s="216" t="s">
        <v>151</v>
      </c>
      <c r="G106" s="217" t="s">
        <v>138</v>
      </c>
      <c r="H106" s="218">
        <v>223</v>
      </c>
      <c r="I106" s="219"/>
      <c r="J106" s="220">
        <f>ROUND(I106*H106,2)</f>
        <v>0</v>
      </c>
      <c r="K106" s="216" t="s">
        <v>19</v>
      </c>
      <c r="L106" s="44"/>
      <c r="M106" s="221" t="s">
        <v>19</v>
      </c>
      <c r="N106" s="222" t="s">
        <v>46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5" t="s">
        <v>139</v>
      </c>
      <c r="AT106" s="225" t="s">
        <v>135</v>
      </c>
      <c r="AU106" s="225" t="s">
        <v>82</v>
      </c>
      <c r="AY106" s="17" t="s">
        <v>133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7" t="s">
        <v>139</v>
      </c>
      <c r="BK106" s="226">
        <f>ROUND(I106*H106,2)</f>
        <v>0</v>
      </c>
      <c r="BL106" s="17" t="s">
        <v>139</v>
      </c>
      <c r="BM106" s="225" t="s">
        <v>152</v>
      </c>
    </row>
    <row r="107" s="2" customFormat="1">
      <c r="A107" s="38"/>
      <c r="B107" s="39"/>
      <c r="C107" s="40"/>
      <c r="D107" s="227" t="s">
        <v>140</v>
      </c>
      <c r="E107" s="40"/>
      <c r="F107" s="228" t="s">
        <v>153</v>
      </c>
      <c r="G107" s="40"/>
      <c r="H107" s="40"/>
      <c r="I107" s="229"/>
      <c r="J107" s="40"/>
      <c r="K107" s="40"/>
      <c r="L107" s="44"/>
      <c r="M107" s="230"/>
      <c r="N107" s="231"/>
      <c r="O107" s="85"/>
      <c r="P107" s="85"/>
      <c r="Q107" s="85"/>
      <c r="R107" s="85"/>
      <c r="S107" s="85"/>
      <c r="T107" s="86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140</v>
      </c>
      <c r="AU107" s="17" t="s">
        <v>82</v>
      </c>
    </row>
    <row r="108" s="2" customFormat="1" ht="16.5" customHeight="1">
      <c r="A108" s="38"/>
      <c r="B108" s="39"/>
      <c r="C108" s="214" t="s">
        <v>139</v>
      </c>
      <c r="D108" s="214" t="s">
        <v>135</v>
      </c>
      <c r="E108" s="215" t="s">
        <v>154</v>
      </c>
      <c r="F108" s="216" t="s">
        <v>155</v>
      </c>
      <c r="G108" s="217" t="s">
        <v>138</v>
      </c>
      <c r="H108" s="218">
        <v>-223</v>
      </c>
      <c r="I108" s="219"/>
      <c r="J108" s="220">
        <f>ROUND(I108*H108,2)</f>
        <v>0</v>
      </c>
      <c r="K108" s="216" t="s">
        <v>19</v>
      </c>
      <c r="L108" s="44"/>
      <c r="M108" s="221" t="s">
        <v>19</v>
      </c>
      <c r="N108" s="222" t="s">
        <v>46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139</v>
      </c>
      <c r="AT108" s="225" t="s">
        <v>135</v>
      </c>
      <c r="AU108" s="225" t="s">
        <v>82</v>
      </c>
      <c r="AY108" s="17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139</v>
      </c>
      <c r="BK108" s="226">
        <f>ROUND(I108*H108,2)</f>
        <v>0</v>
      </c>
      <c r="BL108" s="17" t="s">
        <v>139</v>
      </c>
      <c r="BM108" s="225" t="s">
        <v>156</v>
      </c>
    </row>
    <row r="109" s="2" customFormat="1">
      <c r="A109" s="38"/>
      <c r="B109" s="39"/>
      <c r="C109" s="40"/>
      <c r="D109" s="227" t="s">
        <v>140</v>
      </c>
      <c r="E109" s="40"/>
      <c r="F109" s="228" t="s">
        <v>157</v>
      </c>
      <c r="G109" s="40"/>
      <c r="H109" s="40"/>
      <c r="I109" s="229"/>
      <c r="J109" s="40"/>
      <c r="K109" s="40"/>
      <c r="L109" s="44"/>
      <c r="M109" s="264"/>
      <c r="N109" s="265"/>
      <c r="O109" s="266"/>
      <c r="P109" s="266"/>
      <c r="Q109" s="266"/>
      <c r="R109" s="266"/>
      <c r="S109" s="266"/>
      <c r="T109" s="267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140</v>
      </c>
      <c r="AU109" s="17" t="s">
        <v>82</v>
      </c>
    </row>
    <row r="110" s="2" customFormat="1" ht="6.96" customHeight="1">
      <c r="A110" s="38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DKeLGQay2m8UeB4DmKxb60ezvHI/Nig493z3vj0Skzq20lebiOuvYXYuH6BIyeD8Ew60l2HyRd/cLHGtvBtStg==" hashValue="67WCAZwU9ems3jzFDBcud2e4UuA2QlvsM3fITNbmdiwg3+73TDjjykF2aYIh0ESTFPC4HEY2OzET2ArqGS/oPQ==" algorithmName="SHA-512" password="CC35"/>
  <autoFilter ref="C92:K10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0"/>
      <c r="AT3" s="17" t="s">
        <v>82</v>
      </c>
    </row>
    <row r="4" hidden="1" s="1" customFormat="1" ht="24.96" customHeight="1">
      <c r="B4" s="20"/>
      <c r="D4" s="142" t="s">
        <v>107</v>
      </c>
      <c r="L4" s="20"/>
      <c r="M4" s="143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4" t="s">
        <v>16</v>
      </c>
      <c r="L6" s="20"/>
    </row>
    <row r="7" hidden="1" s="1" customFormat="1" ht="26.25" customHeight="1">
      <c r="B7" s="20"/>
      <c r="E7" s="145" t="str">
        <f>'Rekapitulace stavby'!K6</f>
        <v>Tichá Orlice, Čermná, Letohrad – Verměřovice, odstranění povodňových škod</v>
      </c>
      <c r="F7" s="144"/>
      <c r="G7" s="144"/>
      <c r="H7" s="144"/>
      <c r="L7" s="20"/>
    </row>
    <row r="8" hidden="1">
      <c r="B8" s="20"/>
      <c r="D8" s="144" t="s">
        <v>108</v>
      </c>
      <c r="L8" s="20"/>
    </row>
    <row r="9" hidden="1" s="1" customFormat="1" ht="23.25" customHeight="1">
      <c r="B9" s="20"/>
      <c r="E9" s="145" t="s">
        <v>219</v>
      </c>
      <c r="F9" s="1"/>
      <c r="G9" s="1"/>
      <c r="H9" s="1"/>
      <c r="L9" s="20"/>
    </row>
    <row r="10" hidden="1" s="1" customFormat="1" ht="12" customHeight="1">
      <c r="B10" s="20"/>
      <c r="D10" s="144" t="s">
        <v>110</v>
      </c>
      <c r="L10" s="20"/>
    </row>
    <row r="11" hidden="1" s="2" customFormat="1" ht="16.5" customHeight="1">
      <c r="A11" s="38"/>
      <c r="B11" s="44"/>
      <c r="C11" s="38"/>
      <c r="D11" s="38"/>
      <c r="E11" s="157" t="s">
        <v>239</v>
      </c>
      <c r="F11" s="38"/>
      <c r="G11" s="38"/>
      <c r="H11" s="38"/>
      <c r="I11" s="38"/>
      <c r="J11" s="38"/>
      <c r="K11" s="38"/>
      <c r="L11" s="14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4" t="s">
        <v>221</v>
      </c>
      <c r="E12" s="38"/>
      <c r="F12" s="38"/>
      <c r="G12" s="38"/>
      <c r="H12" s="38"/>
      <c r="I12" s="38"/>
      <c r="J12" s="38"/>
      <c r="K12" s="38"/>
      <c r="L12" s="14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6.5" customHeight="1">
      <c r="A13" s="38"/>
      <c r="B13" s="44"/>
      <c r="C13" s="38"/>
      <c r="D13" s="38"/>
      <c r="E13" s="147" t="s">
        <v>158</v>
      </c>
      <c r="F13" s="38"/>
      <c r="G13" s="38"/>
      <c r="H13" s="38"/>
      <c r="I13" s="38"/>
      <c r="J13" s="38"/>
      <c r="K13" s="38"/>
      <c r="L13" s="14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2" customHeight="1">
      <c r="A15" s="38"/>
      <c r="B15" s="44"/>
      <c r="C15" s="38"/>
      <c r="D15" s="144" t="s">
        <v>18</v>
      </c>
      <c r="E15" s="38"/>
      <c r="F15" s="134" t="s">
        <v>19</v>
      </c>
      <c r="G15" s="38"/>
      <c r="H15" s="38"/>
      <c r="I15" s="144" t="s">
        <v>20</v>
      </c>
      <c r="J15" s="134" t="s">
        <v>19</v>
      </c>
      <c r="K15" s="38"/>
      <c r="L15" s="14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4" t="s">
        <v>21</v>
      </c>
      <c r="E16" s="38"/>
      <c r="F16" s="134" t="s">
        <v>34</v>
      </c>
      <c r="G16" s="38"/>
      <c r="H16" s="38"/>
      <c r="I16" s="144" t="s">
        <v>23</v>
      </c>
      <c r="J16" s="148" t="str">
        <f>'Rekapitulace stavby'!AN8</f>
        <v>30.5.2025</v>
      </c>
      <c r="K16" s="38"/>
      <c r="L16" s="14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2" customHeight="1">
      <c r="A18" s="38"/>
      <c r="B18" s="44"/>
      <c r="C18" s="38"/>
      <c r="D18" s="144" t="s">
        <v>25</v>
      </c>
      <c r="E18" s="38"/>
      <c r="F18" s="38"/>
      <c r="G18" s="38"/>
      <c r="H18" s="38"/>
      <c r="I18" s="144" t="s">
        <v>26</v>
      </c>
      <c r="J18" s="134" t="s">
        <v>27</v>
      </c>
      <c r="K18" s="38"/>
      <c r="L18" s="14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8" customHeight="1">
      <c r="A19" s="38"/>
      <c r="B19" s="44"/>
      <c r="C19" s="38"/>
      <c r="D19" s="38"/>
      <c r="E19" s="134" t="s">
        <v>28</v>
      </c>
      <c r="F19" s="38"/>
      <c r="G19" s="38"/>
      <c r="H19" s="38"/>
      <c r="I19" s="144" t="s">
        <v>29</v>
      </c>
      <c r="J19" s="134" t="s">
        <v>30</v>
      </c>
      <c r="K19" s="38"/>
      <c r="L19" s="14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2" customHeight="1">
      <c r="A21" s="38"/>
      <c r="B21" s="44"/>
      <c r="C21" s="38"/>
      <c r="D21" s="144" t="s">
        <v>31</v>
      </c>
      <c r="E21" s="38"/>
      <c r="F21" s="38"/>
      <c r="G21" s="38"/>
      <c r="H21" s="38"/>
      <c r="I21" s="144" t="s">
        <v>26</v>
      </c>
      <c r="J21" s="33" t="str">
        <f>'Rekapitulace stavby'!AN13</f>
        <v>Vyplň údaj</v>
      </c>
      <c r="K21" s="38"/>
      <c r="L21" s="14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34"/>
      <c r="G22" s="134"/>
      <c r="H22" s="134"/>
      <c r="I22" s="144" t="s">
        <v>29</v>
      </c>
      <c r="J22" s="33" t="str">
        <f>'Rekapitulace stavby'!AN14</f>
        <v>Vyplň údaj</v>
      </c>
      <c r="K22" s="38"/>
      <c r="L22" s="14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2" customHeight="1">
      <c r="A24" s="38"/>
      <c r="B24" s="44"/>
      <c r="C24" s="38"/>
      <c r="D24" s="144" t="s">
        <v>33</v>
      </c>
      <c r="E24" s="38"/>
      <c r="F24" s="38"/>
      <c r="G24" s="38"/>
      <c r="H24" s="38"/>
      <c r="I24" s="144" t="s">
        <v>26</v>
      </c>
      <c r="J24" s="134" t="str">
        <f>IF('Rekapitulace stavby'!AN16="","",'Rekapitulace stavby'!AN16)</f>
        <v/>
      </c>
      <c r="K24" s="38"/>
      <c r="L24" s="14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8" customHeight="1">
      <c r="A25" s="38"/>
      <c r="B25" s="44"/>
      <c r="C25" s="38"/>
      <c r="D25" s="38"/>
      <c r="E25" s="134" t="str">
        <f>IF('Rekapitulace stavby'!E17="","",'Rekapitulace stavby'!E17)</f>
        <v xml:space="preserve"> </v>
      </c>
      <c r="F25" s="38"/>
      <c r="G25" s="38"/>
      <c r="H25" s="38"/>
      <c r="I25" s="144" t="s">
        <v>29</v>
      </c>
      <c r="J25" s="134" t="str">
        <f>IF('Rekapitulace stavby'!AN17="","",'Rekapitulace stavby'!AN17)</f>
        <v/>
      </c>
      <c r="K25" s="38"/>
      <c r="L25" s="14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12" customHeight="1">
      <c r="A27" s="38"/>
      <c r="B27" s="44"/>
      <c r="C27" s="38"/>
      <c r="D27" s="144" t="s">
        <v>36</v>
      </c>
      <c r="E27" s="38"/>
      <c r="F27" s="38"/>
      <c r="G27" s="38"/>
      <c r="H27" s="38"/>
      <c r="I27" s="144" t="s">
        <v>26</v>
      </c>
      <c r="J27" s="134" t="str">
        <f>IF('Rekapitulace stavby'!AN19="","",'Rekapitulace stavby'!AN19)</f>
        <v/>
      </c>
      <c r="K27" s="38"/>
      <c r="L27" s="146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8" customHeight="1">
      <c r="A28" s="38"/>
      <c r="B28" s="44"/>
      <c r="C28" s="38"/>
      <c r="D28" s="38"/>
      <c r="E28" s="134" t="str">
        <f>IF('Rekapitulace stavby'!E20="","",'Rekapitulace stavby'!E20)</f>
        <v xml:space="preserve"> </v>
      </c>
      <c r="F28" s="38"/>
      <c r="G28" s="38"/>
      <c r="H28" s="38"/>
      <c r="I28" s="144" t="s">
        <v>29</v>
      </c>
      <c r="J28" s="134" t="str">
        <f>IF('Rekapitulace stavby'!AN20="","",'Rekapitulace stavby'!AN20)</f>
        <v/>
      </c>
      <c r="K28" s="38"/>
      <c r="L28" s="14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12" customHeight="1">
      <c r="A30" s="38"/>
      <c r="B30" s="44"/>
      <c r="C30" s="38"/>
      <c r="D30" s="144" t="s">
        <v>37</v>
      </c>
      <c r="E30" s="38"/>
      <c r="F30" s="38"/>
      <c r="G30" s="38"/>
      <c r="H30" s="38"/>
      <c r="I30" s="38"/>
      <c r="J30" s="38"/>
      <c r="K30" s="38"/>
      <c r="L30" s="14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hidden="1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3"/>
      <c r="E33" s="153"/>
      <c r="F33" s="153"/>
      <c r="G33" s="153"/>
      <c r="H33" s="153"/>
      <c r="I33" s="153"/>
      <c r="J33" s="153"/>
      <c r="K33" s="153"/>
      <c r="L33" s="14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25.44" customHeight="1">
      <c r="A34" s="38"/>
      <c r="B34" s="44"/>
      <c r="C34" s="38"/>
      <c r="D34" s="154" t="s">
        <v>39</v>
      </c>
      <c r="E34" s="38"/>
      <c r="F34" s="38"/>
      <c r="G34" s="38"/>
      <c r="H34" s="38"/>
      <c r="I34" s="38"/>
      <c r="J34" s="155">
        <f>ROUND(J95, 2)</f>
        <v>0</v>
      </c>
      <c r="K34" s="38"/>
      <c r="L34" s="14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6.96" customHeight="1">
      <c r="A35" s="38"/>
      <c r="B35" s="44"/>
      <c r="C35" s="38"/>
      <c r="D35" s="153"/>
      <c r="E35" s="153"/>
      <c r="F35" s="153"/>
      <c r="G35" s="153"/>
      <c r="H35" s="153"/>
      <c r="I35" s="153"/>
      <c r="J35" s="153"/>
      <c r="K35" s="153"/>
      <c r="L35" s="14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38"/>
      <c r="F36" s="156" t="s">
        <v>41</v>
      </c>
      <c r="G36" s="38"/>
      <c r="H36" s="38"/>
      <c r="I36" s="156" t="s">
        <v>40</v>
      </c>
      <c r="J36" s="156" t="s">
        <v>42</v>
      </c>
      <c r="K36" s="38"/>
      <c r="L36" s="14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157" t="s">
        <v>43</v>
      </c>
      <c r="E37" s="144" t="s">
        <v>44</v>
      </c>
      <c r="F37" s="158">
        <f>ROUND((SUM(BE95:BE136)),  2)</f>
        <v>0</v>
      </c>
      <c r="G37" s="38"/>
      <c r="H37" s="38"/>
      <c r="I37" s="159">
        <v>0.20999999999999999</v>
      </c>
      <c r="J37" s="158">
        <f>ROUND(((SUM(BE95:BE136))*I37),  2)</f>
        <v>0</v>
      </c>
      <c r="K37" s="38"/>
      <c r="L37" s="14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45</v>
      </c>
      <c r="F38" s="158">
        <f>ROUND((SUM(BF95:BF136)),  2)</f>
        <v>0</v>
      </c>
      <c r="G38" s="38"/>
      <c r="H38" s="38"/>
      <c r="I38" s="159">
        <v>0.12</v>
      </c>
      <c r="J38" s="158">
        <f>ROUND(((SUM(BF95:BF136))*I38),  2)</f>
        <v>0</v>
      </c>
      <c r="K38" s="38"/>
      <c r="L38" s="14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144" t="s">
        <v>43</v>
      </c>
      <c r="E39" s="144" t="s">
        <v>46</v>
      </c>
      <c r="F39" s="158">
        <f>ROUND((SUM(BG95:BG136)),  2)</f>
        <v>0</v>
      </c>
      <c r="G39" s="38"/>
      <c r="H39" s="38"/>
      <c r="I39" s="159">
        <v>0.20999999999999999</v>
      </c>
      <c r="J39" s="158">
        <f>0</f>
        <v>0</v>
      </c>
      <c r="K39" s="38"/>
      <c r="L39" s="14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4" t="s">
        <v>47</v>
      </c>
      <c r="F40" s="158">
        <f>ROUND((SUM(BH95:BH136)),  2)</f>
        <v>0</v>
      </c>
      <c r="G40" s="38"/>
      <c r="H40" s="38"/>
      <c r="I40" s="159">
        <v>0.12</v>
      </c>
      <c r="J40" s="158">
        <f>0</f>
        <v>0</v>
      </c>
      <c r="K40" s="38"/>
      <c r="L40" s="14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4" t="s">
        <v>48</v>
      </c>
      <c r="F41" s="158">
        <f>ROUND((SUM(BI95:BI136)),  2)</f>
        <v>0</v>
      </c>
      <c r="G41" s="38"/>
      <c r="H41" s="38"/>
      <c r="I41" s="159">
        <v>0</v>
      </c>
      <c r="J41" s="158">
        <f>0</f>
        <v>0</v>
      </c>
      <c r="K41" s="38"/>
      <c r="L41" s="146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6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2" customFormat="1" ht="25.44" customHeight="1">
      <c r="A43" s="38"/>
      <c r="B43" s="44"/>
      <c r="C43" s="160"/>
      <c r="D43" s="161" t="s">
        <v>49</v>
      </c>
      <c r="E43" s="162"/>
      <c r="F43" s="162"/>
      <c r="G43" s="163" t="s">
        <v>50</v>
      </c>
      <c r="H43" s="164" t="s">
        <v>51</v>
      </c>
      <c r="I43" s="162"/>
      <c r="J43" s="165">
        <f>SUM(J34:J41)</f>
        <v>0</v>
      </c>
      <c r="K43" s="166"/>
      <c r="L43" s="146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hidden="1" s="2" customFormat="1" ht="14.4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/>
    <row r="46" hidden="1"/>
    <row r="47" hidden="1"/>
    <row r="48" hidden="1" s="2" customFormat="1" ht="6.96" customHeight="1">
      <c r="A48" s="38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24.96" customHeight="1">
      <c r="A49" s="38"/>
      <c r="B49" s="39"/>
      <c r="C49" s="23" t="s">
        <v>112</v>
      </c>
      <c r="D49" s="40"/>
      <c r="E49" s="40"/>
      <c r="F49" s="40"/>
      <c r="G49" s="40"/>
      <c r="H49" s="40"/>
      <c r="I49" s="40"/>
      <c r="J49" s="40"/>
      <c r="K49" s="40"/>
      <c r="L49" s="14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26.25" customHeight="1">
      <c r="A52" s="38"/>
      <c r="B52" s="39"/>
      <c r="C52" s="40"/>
      <c r="D52" s="40"/>
      <c r="E52" s="171" t="str">
        <f>E7</f>
        <v>Tichá Orlice, Čermná, Letohrad – Verměřovice, odstranění povodňových škod</v>
      </c>
      <c r="F52" s="32"/>
      <c r="G52" s="32"/>
      <c r="H52" s="32"/>
      <c r="I52" s="40"/>
      <c r="J52" s="40"/>
      <c r="K52" s="40"/>
      <c r="L52" s="14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1" customFormat="1" ht="12" customHeight="1">
      <c r="B53" s="21"/>
      <c r="C53" s="32" t="s">
        <v>108</v>
      </c>
      <c r="D53" s="22"/>
      <c r="E53" s="22"/>
      <c r="F53" s="22"/>
      <c r="G53" s="22"/>
      <c r="H53" s="22"/>
      <c r="I53" s="22"/>
      <c r="J53" s="22"/>
      <c r="K53" s="22"/>
      <c r="L53" s="20"/>
    </row>
    <row r="54" hidden="1" s="1" customFormat="1" ht="23.25" customHeight="1">
      <c r="B54" s="21"/>
      <c r="C54" s="22"/>
      <c r="D54" s="22"/>
      <c r="E54" s="171" t="s">
        <v>219</v>
      </c>
      <c r="F54" s="22"/>
      <c r="G54" s="22"/>
      <c r="H54" s="22"/>
      <c r="I54" s="22"/>
      <c r="J54" s="22"/>
      <c r="K54" s="22"/>
      <c r="L54" s="20"/>
    </row>
    <row r="55" hidden="1" s="1" customFormat="1" ht="12" customHeight="1">
      <c r="B55" s="21"/>
      <c r="C55" s="32" t="s">
        <v>110</v>
      </c>
      <c r="D55" s="22"/>
      <c r="E55" s="22"/>
      <c r="F55" s="22"/>
      <c r="G55" s="22"/>
      <c r="H55" s="22"/>
      <c r="I55" s="22"/>
      <c r="J55" s="22"/>
      <c r="K55" s="22"/>
      <c r="L55" s="20"/>
    </row>
    <row r="56" hidden="1" s="2" customFormat="1" ht="16.5" customHeight="1">
      <c r="A56" s="38"/>
      <c r="B56" s="39"/>
      <c r="C56" s="40"/>
      <c r="D56" s="40"/>
      <c r="E56" s="52" t="s">
        <v>239</v>
      </c>
      <c r="F56" s="40"/>
      <c r="G56" s="40"/>
      <c r="H56" s="40"/>
      <c r="I56" s="40"/>
      <c r="J56" s="40"/>
      <c r="K56" s="40"/>
      <c r="L56" s="14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12" customHeight="1">
      <c r="A57" s="38"/>
      <c r="B57" s="39"/>
      <c r="C57" s="32" t="s">
        <v>221</v>
      </c>
      <c r="D57" s="40"/>
      <c r="E57" s="40"/>
      <c r="F57" s="40"/>
      <c r="G57" s="40"/>
      <c r="H57" s="40"/>
      <c r="I57" s="40"/>
      <c r="J57" s="40"/>
      <c r="K57" s="40"/>
      <c r="L57" s="14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6.5" customHeight="1">
      <c r="A58" s="38"/>
      <c r="B58" s="39"/>
      <c r="C58" s="40"/>
      <c r="D58" s="40"/>
      <c r="E58" s="70" t="str">
        <f>E13</f>
        <v>VRN - Vedlejší rozpočtové náklady</v>
      </c>
      <c r="F58" s="40"/>
      <c r="G58" s="40"/>
      <c r="H58" s="40"/>
      <c r="I58" s="40"/>
      <c r="J58" s="40"/>
      <c r="K58" s="40"/>
      <c r="L58" s="14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2" customHeight="1">
      <c r="A60" s="38"/>
      <c r="B60" s="39"/>
      <c r="C60" s="32" t="s">
        <v>21</v>
      </c>
      <c r="D60" s="40"/>
      <c r="E60" s="40"/>
      <c r="F60" s="27" t="str">
        <f>F16</f>
        <v xml:space="preserve"> </v>
      </c>
      <c r="G60" s="40"/>
      <c r="H60" s="40"/>
      <c r="I60" s="32" t="s">
        <v>23</v>
      </c>
      <c r="J60" s="73" t="str">
        <f>IF(J16="","",J16)</f>
        <v>30.5.2025</v>
      </c>
      <c r="K60" s="40"/>
      <c r="L60" s="146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6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5.15" customHeight="1">
      <c r="A62" s="38"/>
      <c r="B62" s="39"/>
      <c r="C62" s="32" t="s">
        <v>25</v>
      </c>
      <c r="D62" s="40"/>
      <c r="E62" s="40"/>
      <c r="F62" s="27" t="str">
        <f>E19</f>
        <v>Povodí Labe, státní podnik</v>
      </c>
      <c r="G62" s="40"/>
      <c r="H62" s="40"/>
      <c r="I62" s="32" t="s">
        <v>33</v>
      </c>
      <c r="J62" s="36" t="str">
        <f>E25</f>
        <v xml:space="preserve"> </v>
      </c>
      <c r="K62" s="40"/>
      <c r="L62" s="146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15.15" customHeight="1">
      <c r="A63" s="38"/>
      <c r="B63" s="39"/>
      <c r="C63" s="32" t="s">
        <v>31</v>
      </c>
      <c r="D63" s="40"/>
      <c r="E63" s="40"/>
      <c r="F63" s="27" t="str">
        <f>IF(E22="","",E22)</f>
        <v>Vyplň údaj</v>
      </c>
      <c r="G63" s="40"/>
      <c r="H63" s="40"/>
      <c r="I63" s="32" t="s">
        <v>36</v>
      </c>
      <c r="J63" s="36" t="str">
        <f>E28</f>
        <v xml:space="preserve"> </v>
      </c>
      <c r="K63" s="40"/>
      <c r="L63" s="146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6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29.28" customHeight="1">
      <c r="A65" s="38"/>
      <c r="B65" s="39"/>
      <c r="C65" s="172" t="s">
        <v>113</v>
      </c>
      <c r="D65" s="173"/>
      <c r="E65" s="173"/>
      <c r="F65" s="173"/>
      <c r="G65" s="173"/>
      <c r="H65" s="173"/>
      <c r="I65" s="173"/>
      <c r="J65" s="174" t="s">
        <v>114</v>
      </c>
      <c r="K65" s="173"/>
      <c r="L65" s="146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22.8" customHeight="1">
      <c r="A67" s="38"/>
      <c r="B67" s="39"/>
      <c r="C67" s="175" t="s">
        <v>71</v>
      </c>
      <c r="D67" s="40"/>
      <c r="E67" s="40"/>
      <c r="F67" s="40"/>
      <c r="G67" s="40"/>
      <c r="H67" s="40"/>
      <c r="I67" s="40"/>
      <c r="J67" s="103">
        <f>J95</f>
        <v>0</v>
      </c>
      <c r="K67" s="40"/>
      <c r="L67" s="14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115</v>
      </c>
    </row>
    <row r="68" hidden="1" s="9" customFormat="1" ht="24.96" customHeight="1">
      <c r="A68" s="9"/>
      <c r="B68" s="176"/>
      <c r="C68" s="177"/>
      <c r="D68" s="178" t="s">
        <v>158</v>
      </c>
      <c r="E68" s="179"/>
      <c r="F68" s="179"/>
      <c r="G68" s="179"/>
      <c r="H68" s="179"/>
      <c r="I68" s="179"/>
      <c r="J68" s="180">
        <f>J96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2"/>
      <c r="C69" s="126"/>
      <c r="D69" s="183" t="s">
        <v>159</v>
      </c>
      <c r="E69" s="184"/>
      <c r="F69" s="184"/>
      <c r="G69" s="184"/>
      <c r="H69" s="184"/>
      <c r="I69" s="184"/>
      <c r="J69" s="185">
        <f>J97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2"/>
      <c r="C70" s="126"/>
      <c r="D70" s="183" t="s">
        <v>160</v>
      </c>
      <c r="E70" s="184"/>
      <c r="F70" s="184"/>
      <c r="G70" s="184"/>
      <c r="H70" s="184"/>
      <c r="I70" s="184"/>
      <c r="J70" s="185">
        <f>J114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2"/>
      <c r="C71" s="126"/>
      <c r="D71" s="183" t="s">
        <v>161</v>
      </c>
      <c r="E71" s="184"/>
      <c r="F71" s="184"/>
      <c r="G71" s="184"/>
      <c r="H71" s="184"/>
      <c r="I71" s="184"/>
      <c r="J71" s="185">
        <f>J130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118</v>
      </c>
      <c r="D78" s="40"/>
      <c r="E78" s="40"/>
      <c r="F78" s="40"/>
      <c r="G78" s="40"/>
      <c r="H78" s="40"/>
      <c r="I78" s="40"/>
      <c r="J78" s="40"/>
      <c r="K78" s="40"/>
      <c r="L78" s="14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6.25" customHeight="1">
      <c r="A81" s="38"/>
      <c r="B81" s="39"/>
      <c r="C81" s="40"/>
      <c r="D81" s="40"/>
      <c r="E81" s="171" t="str">
        <f>E7</f>
        <v>Tichá Orlice, Čermná, Letohrad – Verměřovice, odstranění povodňových škod</v>
      </c>
      <c r="F81" s="32"/>
      <c r="G81" s="32"/>
      <c r="H81" s="32"/>
      <c r="I81" s="40"/>
      <c r="J81" s="40"/>
      <c r="K81" s="40"/>
      <c r="L81" s="14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108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1" customFormat="1" ht="23.25" customHeight="1">
      <c r="B83" s="21"/>
      <c r="C83" s="22"/>
      <c r="D83" s="22"/>
      <c r="E83" s="171" t="s">
        <v>219</v>
      </c>
      <c r="F83" s="22"/>
      <c r="G83" s="22"/>
      <c r="H83" s="22"/>
      <c r="I83" s="22"/>
      <c r="J83" s="22"/>
      <c r="K83" s="22"/>
      <c r="L83" s="20"/>
    </row>
    <row r="84" s="1" customFormat="1" ht="12" customHeight="1">
      <c r="B84" s="21"/>
      <c r="C84" s="32" t="s">
        <v>110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52" t="s">
        <v>239</v>
      </c>
      <c r="F85" s="40"/>
      <c r="G85" s="40"/>
      <c r="H85" s="40"/>
      <c r="I85" s="40"/>
      <c r="J85" s="40"/>
      <c r="K85" s="40"/>
      <c r="L85" s="14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221</v>
      </c>
      <c r="D86" s="40"/>
      <c r="E86" s="40"/>
      <c r="F86" s="40"/>
      <c r="G86" s="40"/>
      <c r="H86" s="40"/>
      <c r="I86" s="40"/>
      <c r="J86" s="40"/>
      <c r="K86" s="40"/>
      <c r="L86" s="14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0" t="str">
        <f>E13</f>
        <v>VRN - Vedlejší rozpočtové náklady</v>
      </c>
      <c r="F87" s="40"/>
      <c r="G87" s="40"/>
      <c r="H87" s="40"/>
      <c r="I87" s="40"/>
      <c r="J87" s="40"/>
      <c r="K87" s="40"/>
      <c r="L87" s="14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F16</f>
        <v xml:space="preserve"> </v>
      </c>
      <c r="G89" s="40"/>
      <c r="H89" s="40"/>
      <c r="I89" s="32" t="s">
        <v>23</v>
      </c>
      <c r="J89" s="73" t="str">
        <f>IF(J16="","",J16)</f>
        <v>30.5.2025</v>
      </c>
      <c r="K89" s="40"/>
      <c r="L89" s="14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6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E19</f>
        <v>Povodí Labe, státní podnik</v>
      </c>
      <c r="G91" s="40"/>
      <c r="H91" s="40"/>
      <c r="I91" s="32" t="s">
        <v>33</v>
      </c>
      <c r="J91" s="36" t="str">
        <f>E25</f>
        <v xml:space="preserve"> </v>
      </c>
      <c r="K91" s="40"/>
      <c r="L91" s="146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31</v>
      </c>
      <c r="D92" s="40"/>
      <c r="E92" s="40"/>
      <c r="F92" s="27" t="str">
        <f>IF(E22="","",E22)</f>
        <v>Vyplň údaj</v>
      </c>
      <c r="G92" s="40"/>
      <c r="H92" s="40"/>
      <c r="I92" s="32" t="s">
        <v>36</v>
      </c>
      <c r="J92" s="36" t="str">
        <f>E28</f>
        <v xml:space="preserve"> </v>
      </c>
      <c r="K92" s="40"/>
      <c r="L92" s="146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6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87"/>
      <c r="B94" s="188"/>
      <c r="C94" s="189" t="s">
        <v>119</v>
      </c>
      <c r="D94" s="190" t="s">
        <v>58</v>
      </c>
      <c r="E94" s="190" t="s">
        <v>54</v>
      </c>
      <c r="F94" s="190" t="s">
        <v>55</v>
      </c>
      <c r="G94" s="190" t="s">
        <v>120</v>
      </c>
      <c r="H94" s="190" t="s">
        <v>121</v>
      </c>
      <c r="I94" s="190" t="s">
        <v>122</v>
      </c>
      <c r="J94" s="190" t="s">
        <v>114</v>
      </c>
      <c r="K94" s="191" t="s">
        <v>123</v>
      </c>
      <c r="L94" s="192"/>
      <c r="M94" s="93" t="s">
        <v>19</v>
      </c>
      <c r="N94" s="94" t="s">
        <v>43</v>
      </c>
      <c r="O94" s="94" t="s">
        <v>124</v>
      </c>
      <c r="P94" s="94" t="s">
        <v>125</v>
      </c>
      <c r="Q94" s="94" t="s">
        <v>126</v>
      </c>
      <c r="R94" s="94" t="s">
        <v>127</v>
      </c>
      <c r="S94" s="94" t="s">
        <v>128</v>
      </c>
      <c r="T94" s="95" t="s">
        <v>129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8"/>
      <c r="B95" s="39"/>
      <c r="C95" s="100" t="s">
        <v>130</v>
      </c>
      <c r="D95" s="40"/>
      <c r="E95" s="40"/>
      <c r="F95" s="40"/>
      <c r="G95" s="40"/>
      <c r="H95" s="40"/>
      <c r="I95" s="40"/>
      <c r="J95" s="193">
        <f>BK95</f>
        <v>0</v>
      </c>
      <c r="K95" s="40"/>
      <c r="L95" s="44"/>
      <c r="M95" s="96"/>
      <c r="N95" s="194"/>
      <c r="O95" s="97"/>
      <c r="P95" s="195">
        <f>P96</f>
        <v>0</v>
      </c>
      <c r="Q95" s="97"/>
      <c r="R95" s="195">
        <f>R96</f>
        <v>0</v>
      </c>
      <c r="S95" s="97"/>
      <c r="T95" s="196">
        <f>T96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72</v>
      </c>
      <c r="AU95" s="17" t="s">
        <v>115</v>
      </c>
      <c r="BK95" s="197">
        <f>BK96</f>
        <v>0</v>
      </c>
    </row>
    <row r="96" s="12" customFormat="1" ht="25.92" customHeight="1">
      <c r="A96" s="12"/>
      <c r="B96" s="198"/>
      <c r="C96" s="199"/>
      <c r="D96" s="200" t="s">
        <v>72</v>
      </c>
      <c r="E96" s="201" t="s">
        <v>88</v>
      </c>
      <c r="F96" s="201" t="s">
        <v>89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P97+P114+P130</f>
        <v>0</v>
      </c>
      <c r="Q96" s="206"/>
      <c r="R96" s="207">
        <f>R97+R114+R130</f>
        <v>0</v>
      </c>
      <c r="S96" s="206"/>
      <c r="T96" s="208">
        <f>T97+T114+T130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162</v>
      </c>
      <c r="AT96" s="210" t="s">
        <v>72</v>
      </c>
      <c r="AU96" s="210" t="s">
        <v>73</v>
      </c>
      <c r="AY96" s="209" t="s">
        <v>133</v>
      </c>
      <c r="BK96" s="211">
        <f>BK97+BK114+BK130</f>
        <v>0</v>
      </c>
    </row>
    <row r="97" s="12" customFormat="1" ht="22.8" customHeight="1">
      <c r="A97" s="12"/>
      <c r="B97" s="198"/>
      <c r="C97" s="199"/>
      <c r="D97" s="200" t="s">
        <v>72</v>
      </c>
      <c r="E97" s="212" t="s">
        <v>163</v>
      </c>
      <c r="F97" s="212" t="s">
        <v>164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SUM(P98:P113)</f>
        <v>0</v>
      </c>
      <c r="Q97" s="206"/>
      <c r="R97" s="207">
        <f>SUM(R98:R113)</f>
        <v>0</v>
      </c>
      <c r="S97" s="206"/>
      <c r="T97" s="208">
        <f>SUM(T98:T113)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162</v>
      </c>
      <c r="AT97" s="210" t="s">
        <v>72</v>
      </c>
      <c r="AU97" s="210" t="s">
        <v>80</v>
      </c>
      <c r="AY97" s="209" t="s">
        <v>133</v>
      </c>
      <c r="BK97" s="211">
        <f>SUM(BK98:BK113)</f>
        <v>0</v>
      </c>
    </row>
    <row r="98" s="2" customFormat="1" ht="16.5" customHeight="1">
      <c r="A98" s="38"/>
      <c r="B98" s="39"/>
      <c r="C98" s="214" t="s">
        <v>80</v>
      </c>
      <c r="D98" s="214" t="s">
        <v>135</v>
      </c>
      <c r="E98" s="215" t="s">
        <v>165</v>
      </c>
      <c r="F98" s="216" t="s">
        <v>166</v>
      </c>
      <c r="G98" s="217" t="s">
        <v>167</v>
      </c>
      <c r="H98" s="218">
        <v>1</v>
      </c>
      <c r="I98" s="219"/>
      <c r="J98" s="220">
        <f>ROUND(I98*H98,2)</f>
        <v>0</v>
      </c>
      <c r="K98" s="216" t="s">
        <v>19</v>
      </c>
      <c r="L98" s="44"/>
      <c r="M98" s="221" t="s">
        <v>19</v>
      </c>
      <c r="N98" s="222" t="s">
        <v>46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5" t="s">
        <v>139</v>
      </c>
      <c r="AT98" s="225" t="s">
        <v>135</v>
      </c>
      <c r="AU98" s="225" t="s">
        <v>82</v>
      </c>
      <c r="AY98" s="17" t="s">
        <v>133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7" t="s">
        <v>139</v>
      </c>
      <c r="BK98" s="226">
        <f>ROUND(I98*H98,2)</f>
        <v>0</v>
      </c>
      <c r="BL98" s="17" t="s">
        <v>139</v>
      </c>
      <c r="BM98" s="225" t="s">
        <v>82</v>
      </c>
    </row>
    <row r="99" s="13" customFormat="1">
      <c r="A99" s="13"/>
      <c r="B99" s="232"/>
      <c r="C99" s="233"/>
      <c r="D99" s="227" t="s">
        <v>142</v>
      </c>
      <c r="E99" s="234" t="s">
        <v>19</v>
      </c>
      <c r="F99" s="235" t="s">
        <v>80</v>
      </c>
      <c r="G99" s="233"/>
      <c r="H99" s="236">
        <v>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142</v>
      </c>
      <c r="AU99" s="242" t="s">
        <v>82</v>
      </c>
      <c r="AV99" s="13" t="s">
        <v>82</v>
      </c>
      <c r="AW99" s="13" t="s">
        <v>35</v>
      </c>
      <c r="AX99" s="13" t="s">
        <v>73</v>
      </c>
      <c r="AY99" s="242" t="s">
        <v>133</v>
      </c>
    </row>
    <row r="100" s="14" customFormat="1">
      <c r="A100" s="14"/>
      <c r="B100" s="243"/>
      <c r="C100" s="244"/>
      <c r="D100" s="227" t="s">
        <v>142</v>
      </c>
      <c r="E100" s="245" t="s">
        <v>19</v>
      </c>
      <c r="F100" s="246" t="s">
        <v>168</v>
      </c>
      <c r="G100" s="244"/>
      <c r="H100" s="245" t="s">
        <v>19</v>
      </c>
      <c r="I100" s="247"/>
      <c r="J100" s="244"/>
      <c r="K100" s="244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142</v>
      </c>
      <c r="AU100" s="252" t="s">
        <v>82</v>
      </c>
      <c r="AV100" s="14" t="s">
        <v>80</v>
      </c>
      <c r="AW100" s="14" t="s">
        <v>35</v>
      </c>
      <c r="AX100" s="14" t="s">
        <v>73</v>
      </c>
      <c r="AY100" s="252" t="s">
        <v>133</v>
      </c>
    </row>
    <row r="101" s="14" customFormat="1">
      <c r="A101" s="14"/>
      <c r="B101" s="243"/>
      <c r="C101" s="244"/>
      <c r="D101" s="227" t="s">
        <v>142</v>
      </c>
      <c r="E101" s="245" t="s">
        <v>19</v>
      </c>
      <c r="F101" s="246" t="s">
        <v>169</v>
      </c>
      <c r="G101" s="244"/>
      <c r="H101" s="245" t="s">
        <v>19</v>
      </c>
      <c r="I101" s="247"/>
      <c r="J101" s="244"/>
      <c r="K101" s="244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142</v>
      </c>
      <c r="AU101" s="252" t="s">
        <v>82</v>
      </c>
      <c r="AV101" s="14" t="s">
        <v>80</v>
      </c>
      <c r="AW101" s="14" t="s">
        <v>35</v>
      </c>
      <c r="AX101" s="14" t="s">
        <v>73</v>
      </c>
      <c r="AY101" s="252" t="s">
        <v>133</v>
      </c>
    </row>
    <row r="102" s="14" customFormat="1">
      <c r="A102" s="14"/>
      <c r="B102" s="243"/>
      <c r="C102" s="244"/>
      <c r="D102" s="227" t="s">
        <v>142</v>
      </c>
      <c r="E102" s="245" t="s">
        <v>19</v>
      </c>
      <c r="F102" s="246" t="s">
        <v>170</v>
      </c>
      <c r="G102" s="244"/>
      <c r="H102" s="245" t="s">
        <v>19</v>
      </c>
      <c r="I102" s="247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142</v>
      </c>
      <c r="AU102" s="252" t="s">
        <v>82</v>
      </c>
      <c r="AV102" s="14" t="s">
        <v>80</v>
      </c>
      <c r="AW102" s="14" t="s">
        <v>35</v>
      </c>
      <c r="AX102" s="14" t="s">
        <v>73</v>
      </c>
      <c r="AY102" s="252" t="s">
        <v>133</v>
      </c>
    </row>
    <row r="103" s="14" customFormat="1">
      <c r="A103" s="14"/>
      <c r="B103" s="243"/>
      <c r="C103" s="244"/>
      <c r="D103" s="227" t="s">
        <v>142</v>
      </c>
      <c r="E103" s="245" t="s">
        <v>19</v>
      </c>
      <c r="F103" s="246" t="s">
        <v>171</v>
      </c>
      <c r="G103" s="244"/>
      <c r="H103" s="245" t="s">
        <v>19</v>
      </c>
      <c r="I103" s="247"/>
      <c r="J103" s="244"/>
      <c r="K103" s="244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142</v>
      </c>
      <c r="AU103" s="252" t="s">
        <v>82</v>
      </c>
      <c r="AV103" s="14" t="s">
        <v>80</v>
      </c>
      <c r="AW103" s="14" t="s">
        <v>35</v>
      </c>
      <c r="AX103" s="14" t="s">
        <v>73</v>
      </c>
      <c r="AY103" s="252" t="s">
        <v>133</v>
      </c>
    </row>
    <row r="104" s="14" customFormat="1">
      <c r="A104" s="14"/>
      <c r="B104" s="243"/>
      <c r="C104" s="244"/>
      <c r="D104" s="227" t="s">
        <v>142</v>
      </c>
      <c r="E104" s="245" t="s">
        <v>19</v>
      </c>
      <c r="F104" s="246" t="s">
        <v>172</v>
      </c>
      <c r="G104" s="244"/>
      <c r="H104" s="245" t="s">
        <v>19</v>
      </c>
      <c r="I104" s="247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142</v>
      </c>
      <c r="AU104" s="252" t="s">
        <v>82</v>
      </c>
      <c r="AV104" s="14" t="s">
        <v>80</v>
      </c>
      <c r="AW104" s="14" t="s">
        <v>35</v>
      </c>
      <c r="AX104" s="14" t="s">
        <v>73</v>
      </c>
      <c r="AY104" s="252" t="s">
        <v>133</v>
      </c>
    </row>
    <row r="105" s="14" customFormat="1">
      <c r="A105" s="14"/>
      <c r="B105" s="243"/>
      <c r="C105" s="244"/>
      <c r="D105" s="227" t="s">
        <v>142</v>
      </c>
      <c r="E105" s="245" t="s">
        <v>19</v>
      </c>
      <c r="F105" s="246" t="s">
        <v>173</v>
      </c>
      <c r="G105" s="244"/>
      <c r="H105" s="245" t="s">
        <v>19</v>
      </c>
      <c r="I105" s="247"/>
      <c r="J105" s="244"/>
      <c r="K105" s="244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142</v>
      </c>
      <c r="AU105" s="252" t="s">
        <v>82</v>
      </c>
      <c r="AV105" s="14" t="s">
        <v>80</v>
      </c>
      <c r="AW105" s="14" t="s">
        <v>35</v>
      </c>
      <c r="AX105" s="14" t="s">
        <v>73</v>
      </c>
      <c r="AY105" s="252" t="s">
        <v>133</v>
      </c>
    </row>
    <row r="106" s="14" customFormat="1">
      <c r="A106" s="14"/>
      <c r="B106" s="243"/>
      <c r="C106" s="244"/>
      <c r="D106" s="227" t="s">
        <v>142</v>
      </c>
      <c r="E106" s="245" t="s">
        <v>19</v>
      </c>
      <c r="F106" s="246" t="s">
        <v>174</v>
      </c>
      <c r="G106" s="244"/>
      <c r="H106" s="245" t="s">
        <v>19</v>
      </c>
      <c r="I106" s="247"/>
      <c r="J106" s="244"/>
      <c r="K106" s="244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142</v>
      </c>
      <c r="AU106" s="252" t="s">
        <v>82</v>
      </c>
      <c r="AV106" s="14" t="s">
        <v>80</v>
      </c>
      <c r="AW106" s="14" t="s">
        <v>35</v>
      </c>
      <c r="AX106" s="14" t="s">
        <v>73</v>
      </c>
      <c r="AY106" s="252" t="s">
        <v>133</v>
      </c>
    </row>
    <row r="107" s="15" customFormat="1">
      <c r="A107" s="15"/>
      <c r="B107" s="253"/>
      <c r="C107" s="254"/>
      <c r="D107" s="227" t="s">
        <v>142</v>
      </c>
      <c r="E107" s="255" t="s">
        <v>19</v>
      </c>
      <c r="F107" s="256" t="s">
        <v>146</v>
      </c>
      <c r="G107" s="254"/>
      <c r="H107" s="257">
        <v>1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3" t="s">
        <v>142</v>
      </c>
      <c r="AU107" s="263" t="s">
        <v>82</v>
      </c>
      <c r="AV107" s="15" t="s">
        <v>139</v>
      </c>
      <c r="AW107" s="15" t="s">
        <v>35</v>
      </c>
      <c r="AX107" s="15" t="s">
        <v>80</v>
      </c>
      <c r="AY107" s="263" t="s">
        <v>133</v>
      </c>
    </row>
    <row r="108" s="2" customFormat="1" ht="62.7" customHeight="1">
      <c r="A108" s="38"/>
      <c r="B108" s="39"/>
      <c r="C108" s="214" t="s">
        <v>82</v>
      </c>
      <c r="D108" s="214" t="s">
        <v>135</v>
      </c>
      <c r="E108" s="215" t="s">
        <v>175</v>
      </c>
      <c r="F108" s="216" t="s">
        <v>176</v>
      </c>
      <c r="G108" s="217" t="s">
        <v>167</v>
      </c>
      <c r="H108" s="218">
        <v>1</v>
      </c>
      <c r="I108" s="219"/>
      <c r="J108" s="220">
        <f>ROUND(I108*H108,2)</f>
        <v>0</v>
      </c>
      <c r="K108" s="216" t="s">
        <v>19</v>
      </c>
      <c r="L108" s="44"/>
      <c r="M108" s="221" t="s">
        <v>19</v>
      </c>
      <c r="N108" s="222" t="s">
        <v>46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5" t="s">
        <v>139</v>
      </c>
      <c r="AT108" s="225" t="s">
        <v>135</v>
      </c>
      <c r="AU108" s="225" t="s">
        <v>82</v>
      </c>
      <c r="AY108" s="17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7" t="s">
        <v>139</v>
      </c>
      <c r="BK108" s="226">
        <f>ROUND(I108*H108,2)</f>
        <v>0</v>
      </c>
      <c r="BL108" s="17" t="s">
        <v>139</v>
      </c>
      <c r="BM108" s="225" t="s">
        <v>139</v>
      </c>
    </row>
    <row r="109" s="2" customFormat="1">
      <c r="A109" s="38"/>
      <c r="B109" s="39"/>
      <c r="C109" s="40"/>
      <c r="D109" s="227" t="s">
        <v>140</v>
      </c>
      <c r="E109" s="40"/>
      <c r="F109" s="228" t="s">
        <v>234</v>
      </c>
      <c r="G109" s="40"/>
      <c r="H109" s="40"/>
      <c r="I109" s="229"/>
      <c r="J109" s="40"/>
      <c r="K109" s="40"/>
      <c r="L109" s="44"/>
      <c r="M109" s="230"/>
      <c r="N109" s="231"/>
      <c r="O109" s="85"/>
      <c r="P109" s="85"/>
      <c r="Q109" s="85"/>
      <c r="R109" s="85"/>
      <c r="S109" s="85"/>
      <c r="T109" s="86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140</v>
      </c>
      <c r="AU109" s="17" t="s">
        <v>82</v>
      </c>
    </row>
    <row r="110" s="2" customFormat="1" ht="24.15" customHeight="1">
      <c r="A110" s="38"/>
      <c r="B110" s="39"/>
      <c r="C110" s="214" t="s">
        <v>98</v>
      </c>
      <c r="D110" s="214" t="s">
        <v>135</v>
      </c>
      <c r="E110" s="215" t="s">
        <v>177</v>
      </c>
      <c r="F110" s="216" t="s">
        <v>178</v>
      </c>
      <c r="G110" s="217" t="s">
        <v>167</v>
      </c>
      <c r="H110" s="218">
        <v>1</v>
      </c>
      <c r="I110" s="219"/>
      <c r="J110" s="220">
        <f>ROUND(I110*H110,2)</f>
        <v>0</v>
      </c>
      <c r="K110" s="216" t="s">
        <v>19</v>
      </c>
      <c r="L110" s="44"/>
      <c r="M110" s="221" t="s">
        <v>19</v>
      </c>
      <c r="N110" s="222" t="s">
        <v>46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5" t="s">
        <v>139</v>
      </c>
      <c r="AT110" s="225" t="s">
        <v>135</v>
      </c>
      <c r="AU110" s="225" t="s">
        <v>82</v>
      </c>
      <c r="AY110" s="17" t="s">
        <v>133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7" t="s">
        <v>139</v>
      </c>
      <c r="BK110" s="226">
        <f>ROUND(I110*H110,2)</f>
        <v>0</v>
      </c>
      <c r="BL110" s="17" t="s">
        <v>139</v>
      </c>
      <c r="BM110" s="225" t="s">
        <v>152</v>
      </c>
    </row>
    <row r="111" s="2" customFormat="1" ht="66.75" customHeight="1">
      <c r="A111" s="38"/>
      <c r="B111" s="39"/>
      <c r="C111" s="214" t="s">
        <v>139</v>
      </c>
      <c r="D111" s="214" t="s">
        <v>135</v>
      </c>
      <c r="E111" s="215" t="s">
        <v>179</v>
      </c>
      <c r="F111" s="216" t="s">
        <v>180</v>
      </c>
      <c r="G111" s="217" t="s">
        <v>167</v>
      </c>
      <c r="H111" s="218">
        <v>1</v>
      </c>
      <c r="I111" s="219"/>
      <c r="J111" s="220">
        <f>ROUND(I111*H111,2)</f>
        <v>0</v>
      </c>
      <c r="K111" s="216" t="s">
        <v>19</v>
      </c>
      <c r="L111" s="44"/>
      <c r="M111" s="221" t="s">
        <v>19</v>
      </c>
      <c r="N111" s="222" t="s">
        <v>46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5" t="s">
        <v>139</v>
      </c>
      <c r="AT111" s="225" t="s">
        <v>135</v>
      </c>
      <c r="AU111" s="225" t="s">
        <v>82</v>
      </c>
      <c r="AY111" s="17" t="s">
        <v>133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7" t="s">
        <v>139</v>
      </c>
      <c r="BK111" s="226">
        <f>ROUND(I111*H111,2)</f>
        <v>0</v>
      </c>
      <c r="BL111" s="17" t="s">
        <v>139</v>
      </c>
      <c r="BM111" s="225" t="s">
        <v>156</v>
      </c>
    </row>
    <row r="112" s="2" customFormat="1" ht="24.15" customHeight="1">
      <c r="A112" s="38"/>
      <c r="B112" s="39"/>
      <c r="C112" s="214" t="s">
        <v>162</v>
      </c>
      <c r="D112" s="214" t="s">
        <v>135</v>
      </c>
      <c r="E112" s="215" t="s">
        <v>181</v>
      </c>
      <c r="F112" s="216" t="s">
        <v>182</v>
      </c>
      <c r="G112" s="217" t="s">
        <v>167</v>
      </c>
      <c r="H112" s="218">
        <v>1</v>
      </c>
      <c r="I112" s="219"/>
      <c r="J112" s="220">
        <f>ROUND(I112*H112,2)</f>
        <v>0</v>
      </c>
      <c r="K112" s="216" t="s">
        <v>19</v>
      </c>
      <c r="L112" s="44"/>
      <c r="M112" s="221" t="s">
        <v>19</v>
      </c>
      <c r="N112" s="222" t="s">
        <v>46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5" t="s">
        <v>139</v>
      </c>
      <c r="AT112" s="225" t="s">
        <v>135</v>
      </c>
      <c r="AU112" s="225" t="s">
        <v>82</v>
      </c>
      <c r="AY112" s="17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7" t="s">
        <v>139</v>
      </c>
      <c r="BK112" s="226">
        <f>ROUND(I112*H112,2)</f>
        <v>0</v>
      </c>
      <c r="BL112" s="17" t="s">
        <v>139</v>
      </c>
      <c r="BM112" s="225" t="s">
        <v>183</v>
      </c>
    </row>
    <row r="113" s="2" customFormat="1" ht="24.15" customHeight="1">
      <c r="A113" s="38"/>
      <c r="B113" s="39"/>
      <c r="C113" s="214" t="s">
        <v>152</v>
      </c>
      <c r="D113" s="214" t="s">
        <v>135</v>
      </c>
      <c r="E113" s="215" t="s">
        <v>184</v>
      </c>
      <c r="F113" s="216" t="s">
        <v>185</v>
      </c>
      <c r="G113" s="217" t="s">
        <v>167</v>
      </c>
      <c r="H113" s="218">
        <v>1</v>
      </c>
      <c r="I113" s="219"/>
      <c r="J113" s="220">
        <f>ROUND(I113*H113,2)</f>
        <v>0</v>
      </c>
      <c r="K113" s="216" t="s">
        <v>19</v>
      </c>
      <c r="L113" s="44"/>
      <c r="M113" s="221" t="s">
        <v>19</v>
      </c>
      <c r="N113" s="222" t="s">
        <v>46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5" t="s">
        <v>139</v>
      </c>
      <c r="AT113" s="225" t="s">
        <v>135</v>
      </c>
      <c r="AU113" s="225" t="s">
        <v>82</v>
      </c>
      <c r="AY113" s="17" t="s">
        <v>133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7" t="s">
        <v>139</v>
      </c>
      <c r="BK113" s="226">
        <f>ROUND(I113*H113,2)</f>
        <v>0</v>
      </c>
      <c r="BL113" s="17" t="s">
        <v>139</v>
      </c>
      <c r="BM113" s="225" t="s">
        <v>8</v>
      </c>
    </row>
    <row r="114" s="12" customFormat="1" ht="22.8" customHeight="1">
      <c r="A114" s="12"/>
      <c r="B114" s="198"/>
      <c r="C114" s="199"/>
      <c r="D114" s="200" t="s">
        <v>72</v>
      </c>
      <c r="E114" s="212" t="s">
        <v>186</v>
      </c>
      <c r="F114" s="212" t="s">
        <v>187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SUM(P115:P129)</f>
        <v>0</v>
      </c>
      <c r="Q114" s="206"/>
      <c r="R114" s="207">
        <f>SUM(R115:R129)</f>
        <v>0</v>
      </c>
      <c r="S114" s="206"/>
      <c r="T114" s="208">
        <f>SUM(T115:T129)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162</v>
      </c>
      <c r="AT114" s="210" t="s">
        <v>72</v>
      </c>
      <c r="AU114" s="210" t="s">
        <v>80</v>
      </c>
      <c r="AY114" s="209" t="s">
        <v>133</v>
      </c>
      <c r="BK114" s="211">
        <f>SUM(BK115:BK129)</f>
        <v>0</v>
      </c>
    </row>
    <row r="115" s="2" customFormat="1" ht="24.15" customHeight="1">
      <c r="A115" s="38"/>
      <c r="B115" s="39"/>
      <c r="C115" s="214" t="s">
        <v>188</v>
      </c>
      <c r="D115" s="214" t="s">
        <v>135</v>
      </c>
      <c r="E115" s="215" t="s">
        <v>189</v>
      </c>
      <c r="F115" s="216" t="s">
        <v>190</v>
      </c>
      <c r="G115" s="217" t="s">
        <v>167</v>
      </c>
      <c r="H115" s="218">
        <v>1</v>
      </c>
      <c r="I115" s="219"/>
      <c r="J115" s="220">
        <f>ROUND(I115*H115,2)</f>
        <v>0</v>
      </c>
      <c r="K115" s="216" t="s">
        <v>19</v>
      </c>
      <c r="L115" s="44"/>
      <c r="M115" s="221" t="s">
        <v>19</v>
      </c>
      <c r="N115" s="222" t="s">
        <v>46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5" t="s">
        <v>139</v>
      </c>
      <c r="AT115" s="225" t="s">
        <v>135</v>
      </c>
      <c r="AU115" s="225" t="s">
        <v>82</v>
      </c>
      <c r="AY115" s="17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7" t="s">
        <v>139</v>
      </c>
      <c r="BK115" s="226">
        <f>ROUND(I115*H115,2)</f>
        <v>0</v>
      </c>
      <c r="BL115" s="17" t="s">
        <v>139</v>
      </c>
      <c r="BM115" s="225" t="s">
        <v>191</v>
      </c>
    </row>
    <row r="116" s="13" customFormat="1">
      <c r="A116" s="13"/>
      <c r="B116" s="232"/>
      <c r="C116" s="233"/>
      <c r="D116" s="227" t="s">
        <v>142</v>
      </c>
      <c r="E116" s="234" t="s">
        <v>19</v>
      </c>
      <c r="F116" s="235" t="s">
        <v>80</v>
      </c>
      <c r="G116" s="233"/>
      <c r="H116" s="236">
        <v>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142</v>
      </c>
      <c r="AU116" s="242" t="s">
        <v>82</v>
      </c>
      <c r="AV116" s="13" t="s">
        <v>82</v>
      </c>
      <c r="AW116" s="13" t="s">
        <v>35</v>
      </c>
      <c r="AX116" s="13" t="s">
        <v>73</v>
      </c>
      <c r="AY116" s="242" t="s">
        <v>133</v>
      </c>
    </row>
    <row r="117" s="14" customFormat="1">
      <c r="A117" s="14"/>
      <c r="B117" s="243"/>
      <c r="C117" s="244"/>
      <c r="D117" s="227" t="s">
        <v>142</v>
      </c>
      <c r="E117" s="245" t="s">
        <v>19</v>
      </c>
      <c r="F117" s="246" t="s">
        <v>192</v>
      </c>
      <c r="G117" s="244"/>
      <c r="H117" s="245" t="s">
        <v>19</v>
      </c>
      <c r="I117" s="247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142</v>
      </c>
      <c r="AU117" s="252" t="s">
        <v>82</v>
      </c>
      <c r="AV117" s="14" t="s">
        <v>80</v>
      </c>
      <c r="AW117" s="14" t="s">
        <v>35</v>
      </c>
      <c r="AX117" s="14" t="s">
        <v>73</v>
      </c>
      <c r="AY117" s="252" t="s">
        <v>133</v>
      </c>
    </row>
    <row r="118" s="14" customFormat="1">
      <c r="A118" s="14"/>
      <c r="B118" s="243"/>
      <c r="C118" s="244"/>
      <c r="D118" s="227" t="s">
        <v>142</v>
      </c>
      <c r="E118" s="245" t="s">
        <v>19</v>
      </c>
      <c r="F118" s="246" t="s">
        <v>193</v>
      </c>
      <c r="G118" s="244"/>
      <c r="H118" s="245" t="s">
        <v>19</v>
      </c>
      <c r="I118" s="247"/>
      <c r="J118" s="244"/>
      <c r="K118" s="244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142</v>
      </c>
      <c r="AU118" s="252" t="s">
        <v>82</v>
      </c>
      <c r="AV118" s="14" t="s">
        <v>80</v>
      </c>
      <c r="AW118" s="14" t="s">
        <v>35</v>
      </c>
      <c r="AX118" s="14" t="s">
        <v>73</v>
      </c>
      <c r="AY118" s="252" t="s">
        <v>133</v>
      </c>
    </row>
    <row r="119" s="14" customFormat="1">
      <c r="A119" s="14"/>
      <c r="B119" s="243"/>
      <c r="C119" s="244"/>
      <c r="D119" s="227" t="s">
        <v>142</v>
      </c>
      <c r="E119" s="245" t="s">
        <v>19</v>
      </c>
      <c r="F119" s="246" t="s">
        <v>194</v>
      </c>
      <c r="G119" s="244"/>
      <c r="H119" s="245" t="s">
        <v>19</v>
      </c>
      <c r="I119" s="247"/>
      <c r="J119" s="244"/>
      <c r="K119" s="244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142</v>
      </c>
      <c r="AU119" s="252" t="s">
        <v>82</v>
      </c>
      <c r="AV119" s="14" t="s">
        <v>80</v>
      </c>
      <c r="AW119" s="14" t="s">
        <v>35</v>
      </c>
      <c r="AX119" s="14" t="s">
        <v>73</v>
      </c>
      <c r="AY119" s="252" t="s">
        <v>133</v>
      </c>
    </row>
    <row r="120" s="14" customFormat="1">
      <c r="A120" s="14"/>
      <c r="B120" s="243"/>
      <c r="C120" s="244"/>
      <c r="D120" s="227" t="s">
        <v>142</v>
      </c>
      <c r="E120" s="245" t="s">
        <v>19</v>
      </c>
      <c r="F120" s="246" t="s">
        <v>195</v>
      </c>
      <c r="G120" s="244"/>
      <c r="H120" s="245" t="s">
        <v>19</v>
      </c>
      <c r="I120" s="247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142</v>
      </c>
      <c r="AU120" s="252" t="s">
        <v>82</v>
      </c>
      <c r="AV120" s="14" t="s">
        <v>80</v>
      </c>
      <c r="AW120" s="14" t="s">
        <v>35</v>
      </c>
      <c r="AX120" s="14" t="s">
        <v>73</v>
      </c>
      <c r="AY120" s="252" t="s">
        <v>133</v>
      </c>
    </row>
    <row r="121" s="14" customFormat="1">
      <c r="A121" s="14"/>
      <c r="B121" s="243"/>
      <c r="C121" s="244"/>
      <c r="D121" s="227" t="s">
        <v>142</v>
      </c>
      <c r="E121" s="245" t="s">
        <v>19</v>
      </c>
      <c r="F121" s="246" t="s">
        <v>196</v>
      </c>
      <c r="G121" s="244"/>
      <c r="H121" s="245" t="s">
        <v>19</v>
      </c>
      <c r="I121" s="247"/>
      <c r="J121" s="244"/>
      <c r="K121" s="244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142</v>
      </c>
      <c r="AU121" s="252" t="s">
        <v>82</v>
      </c>
      <c r="AV121" s="14" t="s">
        <v>80</v>
      </c>
      <c r="AW121" s="14" t="s">
        <v>35</v>
      </c>
      <c r="AX121" s="14" t="s">
        <v>73</v>
      </c>
      <c r="AY121" s="252" t="s">
        <v>133</v>
      </c>
    </row>
    <row r="122" s="14" customFormat="1">
      <c r="A122" s="14"/>
      <c r="B122" s="243"/>
      <c r="C122" s="244"/>
      <c r="D122" s="227" t="s">
        <v>142</v>
      </c>
      <c r="E122" s="245" t="s">
        <v>19</v>
      </c>
      <c r="F122" s="246" t="s">
        <v>197</v>
      </c>
      <c r="G122" s="244"/>
      <c r="H122" s="245" t="s">
        <v>19</v>
      </c>
      <c r="I122" s="247"/>
      <c r="J122" s="244"/>
      <c r="K122" s="244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142</v>
      </c>
      <c r="AU122" s="252" t="s">
        <v>82</v>
      </c>
      <c r="AV122" s="14" t="s">
        <v>80</v>
      </c>
      <c r="AW122" s="14" t="s">
        <v>35</v>
      </c>
      <c r="AX122" s="14" t="s">
        <v>73</v>
      </c>
      <c r="AY122" s="252" t="s">
        <v>133</v>
      </c>
    </row>
    <row r="123" s="14" customFormat="1">
      <c r="A123" s="14"/>
      <c r="B123" s="243"/>
      <c r="C123" s="244"/>
      <c r="D123" s="227" t="s">
        <v>142</v>
      </c>
      <c r="E123" s="245" t="s">
        <v>19</v>
      </c>
      <c r="F123" s="246" t="s">
        <v>198</v>
      </c>
      <c r="G123" s="244"/>
      <c r="H123" s="245" t="s">
        <v>19</v>
      </c>
      <c r="I123" s="247"/>
      <c r="J123" s="244"/>
      <c r="K123" s="244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142</v>
      </c>
      <c r="AU123" s="252" t="s">
        <v>82</v>
      </c>
      <c r="AV123" s="14" t="s">
        <v>80</v>
      </c>
      <c r="AW123" s="14" t="s">
        <v>35</v>
      </c>
      <c r="AX123" s="14" t="s">
        <v>73</v>
      </c>
      <c r="AY123" s="252" t="s">
        <v>133</v>
      </c>
    </row>
    <row r="124" s="14" customFormat="1">
      <c r="A124" s="14"/>
      <c r="B124" s="243"/>
      <c r="C124" s="244"/>
      <c r="D124" s="227" t="s">
        <v>142</v>
      </c>
      <c r="E124" s="245" t="s">
        <v>19</v>
      </c>
      <c r="F124" s="246" t="s">
        <v>199</v>
      </c>
      <c r="G124" s="244"/>
      <c r="H124" s="245" t="s">
        <v>19</v>
      </c>
      <c r="I124" s="247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142</v>
      </c>
      <c r="AU124" s="252" t="s">
        <v>82</v>
      </c>
      <c r="AV124" s="14" t="s">
        <v>80</v>
      </c>
      <c r="AW124" s="14" t="s">
        <v>35</v>
      </c>
      <c r="AX124" s="14" t="s">
        <v>73</v>
      </c>
      <c r="AY124" s="252" t="s">
        <v>133</v>
      </c>
    </row>
    <row r="125" s="14" customFormat="1">
      <c r="A125" s="14"/>
      <c r="B125" s="243"/>
      <c r="C125" s="244"/>
      <c r="D125" s="227" t="s">
        <v>142</v>
      </c>
      <c r="E125" s="245" t="s">
        <v>19</v>
      </c>
      <c r="F125" s="246" t="s">
        <v>200</v>
      </c>
      <c r="G125" s="244"/>
      <c r="H125" s="245" t="s">
        <v>19</v>
      </c>
      <c r="I125" s="247"/>
      <c r="J125" s="244"/>
      <c r="K125" s="244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142</v>
      </c>
      <c r="AU125" s="252" t="s">
        <v>82</v>
      </c>
      <c r="AV125" s="14" t="s">
        <v>80</v>
      </c>
      <c r="AW125" s="14" t="s">
        <v>35</v>
      </c>
      <c r="AX125" s="14" t="s">
        <v>73</v>
      </c>
      <c r="AY125" s="252" t="s">
        <v>133</v>
      </c>
    </row>
    <row r="126" s="14" customFormat="1">
      <c r="A126" s="14"/>
      <c r="B126" s="243"/>
      <c r="C126" s="244"/>
      <c r="D126" s="227" t="s">
        <v>142</v>
      </c>
      <c r="E126" s="245" t="s">
        <v>19</v>
      </c>
      <c r="F126" s="246" t="s">
        <v>201</v>
      </c>
      <c r="G126" s="244"/>
      <c r="H126" s="245" t="s">
        <v>19</v>
      </c>
      <c r="I126" s="247"/>
      <c r="J126" s="244"/>
      <c r="K126" s="244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142</v>
      </c>
      <c r="AU126" s="252" t="s">
        <v>82</v>
      </c>
      <c r="AV126" s="14" t="s">
        <v>80</v>
      </c>
      <c r="AW126" s="14" t="s">
        <v>35</v>
      </c>
      <c r="AX126" s="14" t="s">
        <v>73</v>
      </c>
      <c r="AY126" s="252" t="s">
        <v>133</v>
      </c>
    </row>
    <row r="127" s="14" customFormat="1">
      <c r="A127" s="14"/>
      <c r="B127" s="243"/>
      <c r="C127" s="244"/>
      <c r="D127" s="227" t="s">
        <v>142</v>
      </c>
      <c r="E127" s="245" t="s">
        <v>19</v>
      </c>
      <c r="F127" s="246" t="s">
        <v>202</v>
      </c>
      <c r="G127" s="244"/>
      <c r="H127" s="245" t="s">
        <v>19</v>
      </c>
      <c r="I127" s="247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142</v>
      </c>
      <c r="AU127" s="252" t="s">
        <v>82</v>
      </c>
      <c r="AV127" s="14" t="s">
        <v>80</v>
      </c>
      <c r="AW127" s="14" t="s">
        <v>35</v>
      </c>
      <c r="AX127" s="14" t="s">
        <v>73</v>
      </c>
      <c r="AY127" s="252" t="s">
        <v>133</v>
      </c>
    </row>
    <row r="128" s="15" customFormat="1">
      <c r="A128" s="15"/>
      <c r="B128" s="253"/>
      <c r="C128" s="254"/>
      <c r="D128" s="227" t="s">
        <v>142</v>
      </c>
      <c r="E128" s="255" t="s">
        <v>19</v>
      </c>
      <c r="F128" s="256" t="s">
        <v>146</v>
      </c>
      <c r="G128" s="254"/>
      <c r="H128" s="257">
        <v>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142</v>
      </c>
      <c r="AU128" s="263" t="s">
        <v>82</v>
      </c>
      <c r="AV128" s="15" t="s">
        <v>139</v>
      </c>
      <c r="AW128" s="15" t="s">
        <v>35</v>
      </c>
      <c r="AX128" s="15" t="s">
        <v>80</v>
      </c>
      <c r="AY128" s="263" t="s">
        <v>133</v>
      </c>
    </row>
    <row r="129" s="2" customFormat="1" ht="24.15" customHeight="1">
      <c r="A129" s="38"/>
      <c r="B129" s="39"/>
      <c r="C129" s="214" t="s">
        <v>156</v>
      </c>
      <c r="D129" s="214" t="s">
        <v>135</v>
      </c>
      <c r="E129" s="215" t="s">
        <v>203</v>
      </c>
      <c r="F129" s="216" t="s">
        <v>204</v>
      </c>
      <c r="G129" s="217" t="s">
        <v>167</v>
      </c>
      <c r="H129" s="218">
        <v>1</v>
      </c>
      <c r="I129" s="219"/>
      <c r="J129" s="220">
        <f>ROUND(I129*H129,2)</f>
        <v>0</v>
      </c>
      <c r="K129" s="216" t="s">
        <v>19</v>
      </c>
      <c r="L129" s="44"/>
      <c r="M129" s="221" t="s">
        <v>19</v>
      </c>
      <c r="N129" s="222" t="s">
        <v>46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5" t="s">
        <v>139</v>
      </c>
      <c r="AT129" s="225" t="s">
        <v>135</v>
      </c>
      <c r="AU129" s="225" t="s">
        <v>82</v>
      </c>
      <c r="AY129" s="17" t="s">
        <v>133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7" t="s">
        <v>139</v>
      </c>
      <c r="BK129" s="226">
        <f>ROUND(I129*H129,2)</f>
        <v>0</v>
      </c>
      <c r="BL129" s="17" t="s">
        <v>139</v>
      </c>
      <c r="BM129" s="225" t="s">
        <v>205</v>
      </c>
    </row>
    <row r="130" s="12" customFormat="1" ht="22.8" customHeight="1">
      <c r="A130" s="12"/>
      <c r="B130" s="198"/>
      <c r="C130" s="199"/>
      <c r="D130" s="200" t="s">
        <v>72</v>
      </c>
      <c r="E130" s="212" t="s">
        <v>206</v>
      </c>
      <c r="F130" s="212" t="s">
        <v>207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SUM(P131:P136)</f>
        <v>0</v>
      </c>
      <c r="Q130" s="206"/>
      <c r="R130" s="207">
        <f>SUM(R131:R136)</f>
        <v>0</v>
      </c>
      <c r="S130" s="206"/>
      <c r="T130" s="208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162</v>
      </c>
      <c r="AT130" s="210" t="s">
        <v>72</v>
      </c>
      <c r="AU130" s="210" t="s">
        <v>80</v>
      </c>
      <c r="AY130" s="209" t="s">
        <v>133</v>
      </c>
      <c r="BK130" s="211">
        <f>SUM(BK131:BK136)</f>
        <v>0</v>
      </c>
    </row>
    <row r="131" s="2" customFormat="1" ht="44.25" customHeight="1">
      <c r="A131" s="38"/>
      <c r="B131" s="39"/>
      <c r="C131" s="214" t="s">
        <v>208</v>
      </c>
      <c r="D131" s="214" t="s">
        <v>135</v>
      </c>
      <c r="E131" s="215" t="s">
        <v>209</v>
      </c>
      <c r="F131" s="216" t="s">
        <v>210</v>
      </c>
      <c r="G131" s="217" t="s">
        <v>167</v>
      </c>
      <c r="H131" s="218">
        <v>1</v>
      </c>
      <c r="I131" s="219"/>
      <c r="J131" s="220">
        <f>ROUND(I131*H131,2)</f>
        <v>0</v>
      </c>
      <c r="K131" s="216" t="s">
        <v>19</v>
      </c>
      <c r="L131" s="44"/>
      <c r="M131" s="221" t="s">
        <v>19</v>
      </c>
      <c r="N131" s="222" t="s">
        <v>46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5" t="s">
        <v>139</v>
      </c>
      <c r="AT131" s="225" t="s">
        <v>135</v>
      </c>
      <c r="AU131" s="225" t="s">
        <v>82</v>
      </c>
      <c r="AY131" s="17" t="s">
        <v>133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7" t="s">
        <v>139</v>
      </c>
      <c r="BK131" s="226">
        <f>ROUND(I131*H131,2)</f>
        <v>0</v>
      </c>
      <c r="BL131" s="17" t="s">
        <v>139</v>
      </c>
      <c r="BM131" s="225" t="s">
        <v>211</v>
      </c>
    </row>
    <row r="132" s="2" customFormat="1" ht="16.5" customHeight="1">
      <c r="A132" s="38"/>
      <c r="B132" s="39"/>
      <c r="C132" s="214" t="s">
        <v>183</v>
      </c>
      <c r="D132" s="214" t="s">
        <v>135</v>
      </c>
      <c r="E132" s="215" t="s">
        <v>236</v>
      </c>
      <c r="F132" s="216" t="s">
        <v>207</v>
      </c>
      <c r="G132" s="217" t="s">
        <v>167</v>
      </c>
      <c r="H132" s="218">
        <v>1</v>
      </c>
      <c r="I132" s="219"/>
      <c r="J132" s="220">
        <f>ROUND(I132*H132,2)</f>
        <v>0</v>
      </c>
      <c r="K132" s="216" t="s">
        <v>19</v>
      </c>
      <c r="L132" s="44"/>
      <c r="M132" s="221" t="s">
        <v>19</v>
      </c>
      <c r="N132" s="222" t="s">
        <v>46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5" t="s">
        <v>139</v>
      </c>
      <c r="AT132" s="225" t="s">
        <v>135</v>
      </c>
      <c r="AU132" s="225" t="s">
        <v>82</v>
      </c>
      <c r="AY132" s="17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7" t="s">
        <v>139</v>
      </c>
      <c r="BK132" s="226">
        <f>ROUND(I132*H132,2)</f>
        <v>0</v>
      </c>
      <c r="BL132" s="17" t="s">
        <v>139</v>
      </c>
      <c r="BM132" s="225" t="s">
        <v>214</v>
      </c>
    </row>
    <row r="133" s="13" customFormat="1">
      <c r="A133" s="13"/>
      <c r="B133" s="232"/>
      <c r="C133" s="233"/>
      <c r="D133" s="227" t="s">
        <v>142</v>
      </c>
      <c r="E133" s="234" t="s">
        <v>19</v>
      </c>
      <c r="F133" s="235" t="s">
        <v>237</v>
      </c>
      <c r="G133" s="233"/>
      <c r="H133" s="236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142</v>
      </c>
      <c r="AU133" s="242" t="s">
        <v>82</v>
      </c>
      <c r="AV133" s="13" t="s">
        <v>82</v>
      </c>
      <c r="AW133" s="13" t="s">
        <v>35</v>
      </c>
      <c r="AX133" s="13" t="s">
        <v>73</v>
      </c>
      <c r="AY133" s="242" t="s">
        <v>133</v>
      </c>
    </row>
    <row r="134" s="15" customFormat="1">
      <c r="A134" s="15"/>
      <c r="B134" s="253"/>
      <c r="C134" s="254"/>
      <c r="D134" s="227" t="s">
        <v>142</v>
      </c>
      <c r="E134" s="255" t="s">
        <v>19</v>
      </c>
      <c r="F134" s="256" t="s">
        <v>146</v>
      </c>
      <c r="G134" s="254"/>
      <c r="H134" s="257">
        <v>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142</v>
      </c>
      <c r="AU134" s="263" t="s">
        <v>82</v>
      </c>
      <c r="AV134" s="15" t="s">
        <v>139</v>
      </c>
      <c r="AW134" s="15" t="s">
        <v>35</v>
      </c>
      <c r="AX134" s="15" t="s">
        <v>80</v>
      </c>
      <c r="AY134" s="263" t="s">
        <v>133</v>
      </c>
    </row>
    <row r="135" s="2" customFormat="1" ht="49.05" customHeight="1">
      <c r="A135" s="38"/>
      <c r="B135" s="39"/>
      <c r="C135" s="214" t="s">
        <v>215</v>
      </c>
      <c r="D135" s="214" t="s">
        <v>135</v>
      </c>
      <c r="E135" s="215" t="s">
        <v>212</v>
      </c>
      <c r="F135" s="216" t="s">
        <v>213</v>
      </c>
      <c r="G135" s="217" t="s">
        <v>167</v>
      </c>
      <c r="H135" s="218">
        <v>1</v>
      </c>
      <c r="I135" s="219"/>
      <c r="J135" s="220">
        <f>ROUND(I135*H135,2)</f>
        <v>0</v>
      </c>
      <c r="K135" s="216" t="s">
        <v>19</v>
      </c>
      <c r="L135" s="44"/>
      <c r="M135" s="221" t="s">
        <v>19</v>
      </c>
      <c r="N135" s="222" t="s">
        <v>46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139</v>
      </c>
      <c r="AT135" s="225" t="s">
        <v>135</v>
      </c>
      <c r="AU135" s="225" t="s">
        <v>82</v>
      </c>
      <c r="AY135" s="17" t="s">
        <v>133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139</v>
      </c>
      <c r="BK135" s="226">
        <f>ROUND(I135*H135,2)</f>
        <v>0</v>
      </c>
      <c r="BL135" s="17" t="s">
        <v>139</v>
      </c>
      <c r="BM135" s="225" t="s">
        <v>218</v>
      </c>
    </row>
    <row r="136" s="2" customFormat="1" ht="62.7" customHeight="1">
      <c r="A136" s="38"/>
      <c r="B136" s="39"/>
      <c r="C136" s="214" t="s">
        <v>8</v>
      </c>
      <c r="D136" s="214" t="s">
        <v>135</v>
      </c>
      <c r="E136" s="215" t="s">
        <v>216</v>
      </c>
      <c r="F136" s="216" t="s">
        <v>217</v>
      </c>
      <c r="G136" s="217" t="s">
        <v>167</v>
      </c>
      <c r="H136" s="218">
        <v>1</v>
      </c>
      <c r="I136" s="219"/>
      <c r="J136" s="220">
        <f>ROUND(I136*H136,2)</f>
        <v>0</v>
      </c>
      <c r="K136" s="216" t="s">
        <v>19</v>
      </c>
      <c r="L136" s="44"/>
      <c r="M136" s="268" t="s">
        <v>19</v>
      </c>
      <c r="N136" s="269" t="s">
        <v>46</v>
      </c>
      <c r="O136" s="266"/>
      <c r="P136" s="270">
        <f>O136*H136</f>
        <v>0</v>
      </c>
      <c r="Q136" s="270">
        <v>0</v>
      </c>
      <c r="R136" s="270">
        <f>Q136*H136</f>
        <v>0</v>
      </c>
      <c r="S136" s="270">
        <v>0</v>
      </c>
      <c r="T136" s="27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139</v>
      </c>
      <c r="AT136" s="225" t="s">
        <v>135</v>
      </c>
      <c r="AU136" s="225" t="s">
        <v>82</v>
      </c>
      <c r="AY136" s="17" t="s">
        <v>133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139</v>
      </c>
      <c r="BK136" s="226">
        <f>ROUND(I136*H136,2)</f>
        <v>0</v>
      </c>
      <c r="BL136" s="17" t="s">
        <v>139</v>
      </c>
      <c r="BM136" s="225" t="s">
        <v>238</v>
      </c>
    </row>
    <row r="137" s="2" customFormat="1" ht="6.96" customHeight="1">
      <c r="A137" s="38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qz42tR2NsdRqAsnFuE8+YpSwSPL+NYx0MQtoZnoCb6ICddvTvOBeJ3Qd8YWY4fmiR/OBr4SyVY6K5XDmv/tWFw==" hashValue="FHsTI3Q1qnH4cAjJFvwACea7aTlRJyQzTvfRjX8v3poGFKtE3ftJ0QeyHh6PEUQbdAUVH/nN2YgeMtiuuoNBTQ==" algorithmName="SHA-512" password="CC35"/>
  <autoFilter ref="C94:K136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2025-06-04T10:56:21Z</dcterms:created>
  <dcterms:modified xsi:type="dcterms:W3CDTF">2025-06-04T10:56:29Z</dcterms:modified>
</cp:coreProperties>
</file>